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M:\Finance - State\Finance and Taxation - Municipal\Taxes &amp; tax policy\Use Tax\Use Tax Webpage Files\"/>
    </mc:Choice>
  </mc:AlternateContent>
  <xr:revisionPtr revIDLastSave="0" documentId="13_ncr:1_{50FDD418-1587-4A95-BDFA-5A3F496A971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venue Verification" sheetId="1" r:id="rId1"/>
    <sheet name="Municipal Revenue Projecti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69" i="2" l="1"/>
  <c r="F69" i="2"/>
  <c r="D69" i="2"/>
  <c r="H68" i="2"/>
  <c r="F68" i="2"/>
  <c r="D68" i="2"/>
  <c r="H67" i="2"/>
  <c r="F67" i="2"/>
  <c r="D67" i="2"/>
  <c r="H66" i="2"/>
  <c r="F66" i="2"/>
  <c r="D66" i="2"/>
  <c r="H65" i="2"/>
  <c r="F65" i="2"/>
  <c r="D65" i="2"/>
  <c r="H64" i="2"/>
  <c r="F64" i="2"/>
  <c r="D64" i="2"/>
  <c r="H63" i="2"/>
  <c r="F63" i="2"/>
  <c r="D63" i="2"/>
  <c r="H62" i="2"/>
  <c r="F62" i="2"/>
  <c r="D62" i="2"/>
  <c r="H61" i="2"/>
  <c r="F61" i="2"/>
  <c r="D61" i="2"/>
  <c r="H60" i="2"/>
  <c r="F60" i="2"/>
  <c r="D60" i="2"/>
  <c r="H59" i="2"/>
  <c r="F59" i="2"/>
  <c r="D59" i="2"/>
  <c r="H58" i="2"/>
  <c r="F58" i="2"/>
  <c r="D58" i="2"/>
  <c r="H57" i="2"/>
  <c r="F57" i="2"/>
  <c r="D57" i="2"/>
  <c r="H56" i="2"/>
  <c r="F56" i="2"/>
  <c r="D56" i="2"/>
  <c r="H55" i="2"/>
  <c r="F55" i="2"/>
  <c r="D55" i="2"/>
  <c r="H54" i="2"/>
  <c r="F54" i="2"/>
  <c r="D54" i="2"/>
  <c r="H53" i="2"/>
  <c r="F53" i="2"/>
  <c r="D53" i="2"/>
  <c r="H52" i="2"/>
  <c r="F52" i="2"/>
  <c r="D52" i="2"/>
  <c r="H51" i="2"/>
  <c r="F51" i="2"/>
  <c r="D51" i="2"/>
  <c r="H50" i="2"/>
  <c r="F50" i="2"/>
  <c r="D50" i="2"/>
  <c r="H49" i="2"/>
  <c r="F49" i="2"/>
  <c r="D49" i="2"/>
  <c r="H48" i="2"/>
  <c r="F48" i="2"/>
  <c r="D48" i="2"/>
  <c r="H47" i="2"/>
  <c r="F47" i="2"/>
  <c r="D47" i="2"/>
  <c r="H46" i="2"/>
  <c r="F46" i="2"/>
  <c r="D46" i="2"/>
  <c r="H45" i="2"/>
  <c r="F45" i="2"/>
  <c r="D45" i="2"/>
  <c r="H44" i="2"/>
  <c r="F44" i="2"/>
  <c r="D44" i="2"/>
  <c r="H43" i="2"/>
  <c r="F43" i="2"/>
  <c r="D43" i="2"/>
  <c r="H42" i="2"/>
  <c r="F42" i="2"/>
  <c r="D42" i="2"/>
  <c r="H41" i="2"/>
  <c r="F41" i="2"/>
  <c r="D41" i="2"/>
  <c r="H40" i="2"/>
  <c r="F40" i="2"/>
  <c r="D40" i="2"/>
  <c r="H39" i="2"/>
  <c r="F39" i="2"/>
  <c r="D39" i="2"/>
  <c r="H38" i="2"/>
  <c r="F38" i="2"/>
  <c r="D38" i="2"/>
  <c r="H37" i="2"/>
  <c r="F37" i="2"/>
  <c r="D37" i="2"/>
  <c r="H36" i="2"/>
  <c r="F36" i="2"/>
  <c r="D36" i="2"/>
  <c r="H35" i="2"/>
  <c r="F35" i="2"/>
  <c r="D35" i="2"/>
  <c r="H34" i="2"/>
  <c r="F34" i="2"/>
  <c r="D34" i="2"/>
  <c r="H33" i="2"/>
  <c r="F33" i="2"/>
  <c r="D33" i="2"/>
  <c r="H32" i="2"/>
  <c r="F32" i="2"/>
  <c r="D32" i="2"/>
  <c r="H31" i="2"/>
  <c r="F31" i="2"/>
  <c r="D31" i="2"/>
  <c r="H30" i="2"/>
  <c r="F30" i="2"/>
  <c r="D30" i="2"/>
  <c r="H29" i="2"/>
  <c r="F29" i="2"/>
  <c r="D29" i="2"/>
  <c r="H28" i="2"/>
  <c r="F28" i="2"/>
  <c r="D28" i="2"/>
  <c r="H27" i="2"/>
  <c r="F27" i="2"/>
  <c r="D27" i="2"/>
  <c r="H26" i="2"/>
  <c r="F26" i="2"/>
  <c r="D26" i="2"/>
  <c r="H25" i="2"/>
  <c r="F25" i="2"/>
  <c r="D25" i="2"/>
  <c r="H24" i="2"/>
  <c r="F24" i="2"/>
  <c r="D24" i="2"/>
  <c r="H23" i="2"/>
  <c r="F23" i="2"/>
  <c r="D23" i="2"/>
  <c r="H22" i="2"/>
  <c r="F22" i="2"/>
  <c r="D22" i="2"/>
  <c r="H21" i="2"/>
  <c r="F21" i="2"/>
  <c r="D21" i="2"/>
  <c r="H20" i="2"/>
  <c r="F20" i="2"/>
  <c r="D20" i="2"/>
  <c r="H19" i="2"/>
  <c r="F19" i="2"/>
  <c r="D19" i="2"/>
  <c r="H18" i="2"/>
  <c r="F18" i="2"/>
  <c r="D18" i="2"/>
  <c r="H17" i="2"/>
  <c r="F17" i="2"/>
  <c r="D17" i="2"/>
  <c r="H16" i="2"/>
  <c r="F16" i="2"/>
  <c r="D16" i="2"/>
  <c r="H15" i="2"/>
  <c r="F15" i="2"/>
  <c r="D15" i="2"/>
  <c r="H14" i="2"/>
  <c r="F14" i="2"/>
  <c r="D14" i="2"/>
  <c r="H13" i="2"/>
  <c r="F13" i="2"/>
  <c r="D13" i="2"/>
  <c r="H12" i="2"/>
  <c r="F12" i="2"/>
  <c r="D12" i="2"/>
  <c r="H11" i="2"/>
  <c r="F11" i="2"/>
  <c r="D11" i="2"/>
  <c r="H10" i="2"/>
  <c r="F10" i="2"/>
  <c r="D10" i="2"/>
  <c r="H9" i="2"/>
  <c r="F9" i="2"/>
  <c r="D9" i="2"/>
  <c r="H8" i="2"/>
  <c r="F8" i="2"/>
  <c r="D8" i="2"/>
  <c r="H7" i="2"/>
  <c r="F7" i="2"/>
  <c r="D7" i="2"/>
  <c r="H6" i="2"/>
  <c r="F6" i="2"/>
  <c r="D6" i="2"/>
  <c r="H5" i="2"/>
  <c r="F5" i="2"/>
  <c r="D5" i="2"/>
  <c r="H4" i="2"/>
  <c r="F4" i="2"/>
  <c r="D4" i="2"/>
  <c r="E22" i="1"/>
  <c r="F22" i="1"/>
  <c r="G22" i="1" s="1"/>
  <c r="C32" i="1"/>
  <c r="D31" i="1"/>
  <c r="E31" i="1" s="1"/>
  <c r="J31" i="1" s="1"/>
  <c r="D30" i="1"/>
  <c r="F30" i="1" s="1"/>
  <c r="D29" i="1"/>
  <c r="E29" i="1" s="1"/>
  <c r="I29" i="1" s="1"/>
  <c r="D28" i="1"/>
  <c r="E28" i="1" s="1"/>
  <c r="G28" i="1" s="1"/>
  <c r="L28" i="1" s="1"/>
  <c r="D27" i="1"/>
  <c r="E27" i="1" s="1"/>
  <c r="K27" i="1" s="1"/>
  <c r="D26" i="1"/>
  <c r="E26" i="1" s="1"/>
  <c r="G26" i="1" s="1"/>
  <c r="L26" i="1" s="1"/>
  <c r="D25" i="1"/>
  <c r="E25" i="1" s="1"/>
  <c r="D24" i="1"/>
  <c r="E24" i="1" s="1"/>
  <c r="G24" i="1" s="1"/>
  <c r="L24" i="1" s="1"/>
  <c r="H23" i="1"/>
  <c r="D23" i="1"/>
  <c r="E23" i="1" s="1"/>
  <c r="H22" i="1" l="1"/>
  <c r="L22" i="1"/>
  <c r="H30" i="1"/>
  <c r="G30" i="1"/>
  <c r="J32" i="1"/>
  <c r="L31" i="1"/>
  <c r="K32" i="1"/>
  <c r="L27" i="1"/>
  <c r="F32" i="1"/>
  <c r="G23" i="1"/>
  <c r="L23" i="1" s="1"/>
  <c r="G25" i="1"/>
  <c r="I25" i="1"/>
  <c r="I32" i="1" s="1"/>
  <c r="H25" i="1"/>
  <c r="D32" i="1"/>
  <c r="G29" i="1"/>
  <c r="H29" i="1"/>
  <c r="H32" i="1" s="1"/>
  <c r="E30" i="1"/>
  <c r="E32" i="1" s="1"/>
  <c r="L30" i="1" l="1"/>
  <c r="L25" i="1"/>
  <c r="L29" i="1"/>
  <c r="G32" i="1"/>
  <c r="L32" i="1" s="1"/>
</calcChain>
</file>

<file path=xl/sharedStrings.xml><?xml version="1.0" encoding="utf-8"?>
<sst xmlns="http://schemas.openxmlformats.org/spreadsheetml/2006/main" count="104" uniqueCount="102">
  <si>
    <t xml:space="preserve">Use Tax Distribution by Taxing District  </t>
  </si>
  <si>
    <t>Sales tax</t>
  </si>
  <si>
    <t>Internet Sales</t>
  </si>
  <si>
    <t xml:space="preserve">Municipal </t>
  </si>
  <si>
    <t xml:space="preserve">Total </t>
  </si>
  <si>
    <t xml:space="preserve">County Sales Tax </t>
  </si>
  <si>
    <t>Rates</t>
  </si>
  <si>
    <t>Sales Tax Collected</t>
  </si>
  <si>
    <t>National Average 16%</t>
  </si>
  <si>
    <t>Per Capita</t>
  </si>
  <si>
    <t>County</t>
  </si>
  <si>
    <t>Parks</t>
  </si>
  <si>
    <t>GRGW / Parks</t>
  </si>
  <si>
    <t>Zoo</t>
  </si>
  <si>
    <t>ECC</t>
  </si>
  <si>
    <t xml:space="preserve">Verification </t>
  </si>
  <si>
    <t>Countywide Sales Tax</t>
  </si>
  <si>
    <t>County Transportation Tax</t>
  </si>
  <si>
    <t>County Mass Transit Tax</t>
  </si>
  <si>
    <t>Regional Parks &amp; Trails</t>
  </si>
  <si>
    <t>Children's Service</t>
  </si>
  <si>
    <t>Emergency Communications</t>
  </si>
  <si>
    <t>Metro</t>
  </si>
  <si>
    <t>Arch, Parks &amp; Trails</t>
  </si>
  <si>
    <t>Public Safety</t>
  </si>
  <si>
    <t>Estimated Totals</t>
  </si>
  <si>
    <t>***  Countywide Sales Tax 1-Cent sales tax is the accual sales tax recived by the county for the 2024 calendar year totaled $210,729,688.01</t>
  </si>
  <si>
    <t xml:space="preserve">***  All other taxes were calculated using the 1-Cent as the base </t>
  </si>
  <si>
    <t xml:space="preserve">***  According to the U.S. Census Bureau internet sales account for 16.1% of U.S. retail sales  </t>
  </si>
  <si>
    <t>***  County receive 1/3 of the 1-Cent and Public Safety sales tax, Muni's 2/3</t>
  </si>
  <si>
    <t>***  Park and River Greenway share the park taxes (Regional Park Tax 1/10 cent  - GRG 50%/County 30% and Park Commision 20%) (Arch 3/16 cent - GRG 60%, County 24% and park Commission 16%)</t>
  </si>
  <si>
    <t>Use Tax Verification</t>
  </si>
  <si>
    <t>Dellwood</t>
  </si>
  <si>
    <t xml:space="preserve">Des Peres </t>
  </si>
  <si>
    <t>Edmundson</t>
  </si>
  <si>
    <t>Ellisville</t>
  </si>
  <si>
    <t>Fenton</t>
  </si>
  <si>
    <t>Flordell Hills</t>
  </si>
  <si>
    <t>Frontenac</t>
  </si>
  <si>
    <t>Glendale</t>
  </si>
  <si>
    <t>Grantwood Village</t>
  </si>
  <si>
    <t>Greendale</t>
  </si>
  <si>
    <t>Green Park</t>
  </si>
  <si>
    <t>Hanley Hills</t>
  </si>
  <si>
    <t xml:space="preserve">Hazelwood </t>
  </si>
  <si>
    <t>Hillsdale</t>
  </si>
  <si>
    <t>Ladue</t>
  </si>
  <si>
    <t>Lakeshire</t>
  </si>
  <si>
    <t>Manchester</t>
  </si>
  <si>
    <t xml:space="preserve">Maplewood </t>
  </si>
  <si>
    <t>Marlborough</t>
  </si>
  <si>
    <t>Maryland Heights</t>
  </si>
  <si>
    <t>Moline Acres</t>
  </si>
  <si>
    <t>Normandy</t>
  </si>
  <si>
    <t>Northwoods</t>
  </si>
  <si>
    <t>Norwood Court</t>
  </si>
  <si>
    <t>Oakland</t>
  </si>
  <si>
    <t>Olivette</t>
  </si>
  <si>
    <t>Overland</t>
  </si>
  <si>
    <t>Pacific</t>
  </si>
  <si>
    <t>Pagedale</t>
  </si>
  <si>
    <t>Pasadena Hills</t>
  </si>
  <si>
    <t>Pasadena Park</t>
  </si>
  <si>
    <t>Pine Lawn</t>
  </si>
  <si>
    <t>Richmond Heights</t>
  </si>
  <si>
    <t>Riverview</t>
  </si>
  <si>
    <t>Rock Hill</t>
  </si>
  <si>
    <t>St. John</t>
  </si>
  <si>
    <t>Shrewsbury</t>
  </si>
  <si>
    <t>Sunset Hills</t>
  </si>
  <si>
    <t>Town &amp; Country</t>
  </si>
  <si>
    <t>Uplands Park</t>
  </si>
  <si>
    <t>Valley Park</t>
  </si>
  <si>
    <t>Velda City</t>
  </si>
  <si>
    <t>Velda Village Hills</t>
  </si>
  <si>
    <t>Vinita Park</t>
  </si>
  <si>
    <t>Warson Woods</t>
  </si>
  <si>
    <t>Webster Groves</t>
  </si>
  <si>
    <t>Wellston</t>
  </si>
  <si>
    <t>Wilbur Park</t>
  </si>
  <si>
    <t>Wildwood</t>
  </si>
  <si>
    <t>Winchester</t>
  </si>
  <si>
    <t>Woodson Terrace</t>
  </si>
  <si>
    <t>Champ</t>
  </si>
  <si>
    <t>Clarkson Valley</t>
  </si>
  <si>
    <t>Country Life Acres</t>
  </si>
  <si>
    <t>Huntleigh</t>
  </si>
  <si>
    <t>Sycamore Hills</t>
  </si>
  <si>
    <t>Westwood</t>
  </si>
  <si>
    <t>Municipality</t>
  </si>
  <si>
    <t>Municipal Revenue Projection per Capita</t>
  </si>
  <si>
    <t>Population (2020)</t>
  </si>
  <si>
    <t>Eureka</t>
  </si>
  <si>
    <t>Ferguson</t>
  </si>
  <si>
    <t>Florissant</t>
  </si>
  <si>
    <t>Jennings</t>
  </si>
  <si>
    <t>Kinloch</t>
  </si>
  <si>
    <t>Kirkwood</t>
  </si>
  <si>
    <t xml:space="preserve">St. Ann </t>
  </si>
  <si>
    <t>Twin Oaks</t>
  </si>
  <si>
    <t>University City</t>
  </si>
  <si>
    <t>Have any questions? Email us at staff@stlmuni.org or Call us (314)726-4747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</si>
</sst>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#,##0.0000"/>
    <numFmt numFmtId="166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</font>
    <font>
      <b/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Calibri"/>
      <family val="2"/>
    </font>
    <font>
      <b/>
      <sz val="22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FF3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3057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6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2" xfId="0" applyFont="1" applyBorder="1"/>
    <xf numFmtId="0" fontId="8" fillId="0" borderId="3" xfId="0" applyFont="1" applyBorder="1" applyAlignment="1">
      <alignment horizontal="center"/>
    </xf>
    <xf numFmtId="0" fontId="7" fillId="0" borderId="3" xfId="0" applyFont="1" applyBorder="1"/>
    <xf numFmtId="0" fontId="7" fillId="0" borderId="4" xfId="0" applyFont="1" applyBorder="1"/>
    <xf numFmtId="0" fontId="6" fillId="2" borderId="1" xfId="0" applyFont="1" applyFill="1" applyBorder="1" applyAlignment="1">
      <alignment horizontal="center"/>
    </xf>
    <xf numFmtId="164" fontId="3" fillId="0" borderId="1" xfId="0" applyNumberFormat="1" applyFont="1" applyBorder="1"/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165" fontId="0" fillId="2" borderId="2" xfId="0" applyNumberFormat="1" applyFill="1" applyBorder="1" applyAlignment="1">
      <alignment horizontal="center"/>
    </xf>
    <xf numFmtId="44" fontId="0" fillId="0" borderId="3" xfId="1" applyFont="1" applyBorder="1"/>
    <xf numFmtId="44" fontId="0" fillId="0" borderId="3" xfId="1" applyFont="1" applyBorder="1" applyAlignment="1">
      <alignment horizontal="center"/>
    </xf>
    <xf numFmtId="44" fontId="0" fillId="3" borderId="3" xfId="1" applyFont="1" applyFill="1" applyBorder="1"/>
    <xf numFmtId="44" fontId="0" fillId="0" borderId="3" xfId="1" applyFont="1" applyFill="1" applyBorder="1"/>
    <xf numFmtId="44" fontId="0" fillId="0" borderId="4" xfId="1" applyFont="1" applyBorder="1"/>
    <xf numFmtId="165" fontId="0" fillId="2" borderId="7" xfId="0" applyNumberFormat="1" applyFill="1" applyBorder="1" applyAlignment="1">
      <alignment horizontal="center"/>
    </xf>
    <xf numFmtId="44" fontId="0" fillId="0" borderId="0" xfId="1" applyFont="1" applyBorder="1"/>
    <xf numFmtId="44" fontId="0" fillId="0" borderId="0" xfId="1" applyFont="1" applyBorder="1" applyAlignment="1">
      <alignment horizontal="center"/>
    </xf>
    <xf numFmtId="44" fontId="0" fillId="3" borderId="0" xfId="1" applyFont="1" applyFill="1" applyBorder="1"/>
    <xf numFmtId="44" fontId="0" fillId="0" borderId="0" xfId="1" applyFont="1" applyFill="1" applyBorder="1"/>
    <xf numFmtId="44" fontId="0" fillId="0" borderId="8" xfId="1" applyFont="1" applyBorder="1"/>
    <xf numFmtId="0" fontId="9" fillId="0" borderId="0" xfId="0" applyFont="1" applyAlignment="1">
      <alignment horizontal="left"/>
    </xf>
    <xf numFmtId="165" fontId="10" fillId="2" borderId="7" xfId="0" applyNumberFormat="1" applyFont="1" applyFill="1" applyBorder="1" applyAlignment="1">
      <alignment horizontal="center"/>
    </xf>
    <xf numFmtId="165" fontId="10" fillId="2" borderId="5" xfId="0" applyNumberFormat="1" applyFont="1" applyFill="1" applyBorder="1" applyAlignment="1">
      <alignment horizontal="center"/>
    </xf>
    <xf numFmtId="44" fontId="0" fillId="0" borderId="1" xfId="1" applyFont="1" applyBorder="1"/>
    <xf numFmtId="44" fontId="0" fillId="0" borderId="1" xfId="1" applyFont="1" applyBorder="1" applyAlignment="1">
      <alignment horizontal="center"/>
    </xf>
    <xf numFmtId="44" fontId="0" fillId="3" borderId="1" xfId="1" applyFont="1" applyFill="1" applyBorder="1"/>
    <xf numFmtId="44" fontId="0" fillId="0" borderId="6" xfId="1" applyFont="1" applyBorder="1"/>
    <xf numFmtId="165" fontId="6" fillId="2" borderId="9" xfId="0" applyNumberFormat="1" applyFont="1" applyFill="1" applyBorder="1" applyAlignment="1">
      <alignment horizontal="center"/>
    </xf>
    <xf numFmtId="44" fontId="6" fillId="0" borderId="9" xfId="1" applyFont="1" applyBorder="1"/>
    <xf numFmtId="44" fontId="6" fillId="4" borderId="9" xfId="1" applyFont="1" applyFill="1" applyBorder="1"/>
    <xf numFmtId="44" fontId="6" fillId="3" borderId="9" xfId="1" applyFont="1" applyFill="1" applyBorder="1"/>
    <xf numFmtId="0" fontId="8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0" fillId="5" borderId="0" xfId="0" applyFill="1" applyAlignment="1">
      <alignment horizontal="center"/>
    </xf>
    <xf numFmtId="0" fontId="0" fillId="5" borderId="0" xfId="0" applyFill="1"/>
    <xf numFmtId="0" fontId="2" fillId="5" borderId="0" xfId="0" applyFont="1" applyFill="1"/>
    <xf numFmtId="0" fontId="4" fillId="5" borderId="0" xfId="0" applyFont="1" applyFill="1"/>
    <xf numFmtId="0" fontId="0" fillId="0" borderId="0" xfId="0" applyFill="1"/>
    <xf numFmtId="0" fontId="4" fillId="0" borderId="0" xfId="0" applyFont="1" applyFill="1"/>
    <xf numFmtId="0" fontId="12" fillId="0" borderId="0" xfId="0" applyFont="1" applyAlignment="1">
      <alignment horizontal="center"/>
    </xf>
    <xf numFmtId="166" fontId="0" fillId="0" borderId="0" xfId="2" applyNumberFormat="1" applyFont="1" applyBorder="1" applyAlignment="1"/>
    <xf numFmtId="0" fontId="0" fillId="0" borderId="0" xfId="0" applyFill="1" applyBorder="1"/>
    <xf numFmtId="0" fontId="0" fillId="0" borderId="0" xfId="0" applyBorder="1"/>
    <xf numFmtId="0" fontId="13" fillId="0" borderId="0" xfId="0" applyFont="1" applyBorder="1"/>
    <xf numFmtId="166" fontId="0" fillId="0" borderId="0" xfId="2" applyNumberFormat="1" applyFont="1" applyFill="1" applyBorder="1" applyAlignment="1"/>
    <xf numFmtId="0" fontId="3" fillId="0" borderId="0" xfId="0" applyFont="1"/>
    <xf numFmtId="0" fontId="3" fillId="0" borderId="0" xfId="0" applyFont="1"/>
    <xf numFmtId="6" fontId="3" fillId="0" borderId="0" xfId="0" applyNumberFormat="1" applyFont="1" applyAlignment="1">
      <alignment horizontal="center"/>
    </xf>
    <xf numFmtId="44" fontId="0" fillId="0" borderId="0" xfId="0" applyNumberFormat="1"/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03057"/>
      <color rgb="FF0033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883920</xdr:colOff>
      <xdr:row>0</xdr:row>
      <xdr:rowOff>0</xdr:rowOff>
    </xdr:from>
    <xdr:to>
      <xdr:col>7</xdr:col>
      <xdr:colOff>811530</xdr:colOff>
      <xdr:row>8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BD14B71-86AE-4CC6-B43D-153F2024C8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1440" y="0"/>
          <a:ext cx="4232910" cy="14630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441960</xdr:colOff>
      <xdr:row>0</xdr:row>
      <xdr:rowOff>0</xdr:rowOff>
    </xdr:from>
    <xdr:to>
      <xdr:col>7</xdr:col>
      <xdr:colOff>521970</xdr:colOff>
      <xdr:row>0</xdr:row>
      <xdr:rowOff>1463040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A82E75-E740-43E2-A9A2-237E97283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1560" y="0"/>
          <a:ext cx="4232910" cy="1463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5"/>
  <sheetViews>
    <sheetView tabSelected="1" zoomScaleNormal="100" workbookViewId="0">
      <selection activeCell="F38" sqref="F38"/>
    </sheetView>
  </sheetViews>
  <sheetFormatPr defaultRowHeight="14.4" x14ac:dyDescent="0.3"/>
  <cols>
    <col min="1" max="1" width="26.6640625" bestFit="1" customWidth="1"/>
    <col min="3" max="3" width="8.44140625" bestFit="1" customWidth="1"/>
    <col min="4" max="4" width="17.6640625" bestFit="1" customWidth="1"/>
    <col min="5" max="5" width="20" bestFit="1" customWidth="1"/>
    <col min="6" max="6" width="10" bestFit="1" customWidth="1"/>
    <col min="7" max="8" width="15.109375" bestFit="1" customWidth="1"/>
    <col min="9" max="9" width="14.44140625" bestFit="1" customWidth="1"/>
    <col min="10" max="11" width="14.109375" bestFit="1" customWidth="1"/>
    <col min="12" max="12" width="16.109375" bestFit="1" customWidth="1"/>
  </cols>
  <sheetData>
    <row r="1" spans="1:15" x14ac:dyDescent="0.3">
      <c r="A1" s="44"/>
      <c r="B1" s="44"/>
      <c r="C1" s="44"/>
      <c r="D1" s="44"/>
      <c r="E1" s="45"/>
      <c r="F1" s="45"/>
      <c r="G1" s="45"/>
      <c r="H1" s="45"/>
      <c r="I1" s="45"/>
      <c r="J1" s="45"/>
      <c r="K1" s="45"/>
      <c r="L1" s="45"/>
    </row>
    <row r="2" spans="1:15" x14ac:dyDescent="0.3">
      <c r="A2" s="44"/>
      <c r="B2" s="44"/>
      <c r="C2" s="44"/>
      <c r="D2" s="44"/>
      <c r="E2" s="45"/>
      <c r="F2" s="45"/>
      <c r="G2" s="45"/>
      <c r="H2" s="45"/>
      <c r="I2" s="45"/>
      <c r="J2" s="45"/>
      <c r="K2" s="45"/>
      <c r="L2" s="45"/>
    </row>
    <row r="3" spans="1:15" x14ac:dyDescent="0.3">
      <c r="A3" s="44"/>
      <c r="B3" s="44"/>
      <c r="C3" s="44"/>
      <c r="D3" s="44"/>
      <c r="E3" s="45"/>
      <c r="F3" s="45"/>
      <c r="G3" s="45"/>
      <c r="H3" s="45"/>
      <c r="I3" s="45"/>
      <c r="J3" s="45"/>
      <c r="K3" s="45"/>
      <c r="L3" s="45"/>
    </row>
    <row r="4" spans="1:15" x14ac:dyDescent="0.3">
      <c r="A4" s="44"/>
      <c r="B4" s="44"/>
      <c r="C4" s="44"/>
      <c r="D4" s="44"/>
      <c r="E4" s="45"/>
      <c r="F4" s="45"/>
      <c r="G4" s="45"/>
      <c r="H4" s="45"/>
      <c r="I4" s="45"/>
      <c r="J4" s="45"/>
      <c r="K4" s="45"/>
      <c r="L4" s="45"/>
    </row>
    <row r="5" spans="1:15" x14ac:dyDescent="0.3">
      <c r="A5" s="44"/>
      <c r="B5" s="44"/>
      <c r="C5" s="44"/>
      <c r="D5" s="44"/>
      <c r="E5" s="45"/>
      <c r="F5" s="45"/>
      <c r="G5" s="45"/>
      <c r="H5" s="45"/>
      <c r="I5" s="45"/>
      <c r="J5" s="45"/>
      <c r="K5" s="45"/>
      <c r="L5" s="45"/>
    </row>
    <row r="6" spans="1:15" x14ac:dyDescent="0.3">
      <c r="A6" s="44"/>
      <c r="B6" s="44"/>
      <c r="C6" s="44"/>
      <c r="D6" s="44"/>
      <c r="E6" s="45"/>
      <c r="F6" s="45"/>
      <c r="G6" s="45"/>
      <c r="H6" s="45"/>
      <c r="I6" s="45"/>
      <c r="J6" s="45"/>
      <c r="K6" s="45"/>
      <c r="L6" s="45"/>
    </row>
    <row r="7" spans="1:15" x14ac:dyDescent="0.3">
      <c r="A7" s="44"/>
      <c r="B7" s="44"/>
      <c r="C7" s="44"/>
      <c r="D7" s="44"/>
      <c r="E7" s="45"/>
      <c r="F7" s="45"/>
      <c r="G7" s="45"/>
      <c r="H7" s="45"/>
      <c r="I7" s="45"/>
      <c r="J7" s="45"/>
      <c r="K7" s="45"/>
      <c r="L7" s="45"/>
    </row>
    <row r="8" spans="1:15" x14ac:dyDescent="0.3">
      <c r="A8" s="44"/>
      <c r="B8" s="44"/>
      <c r="C8" s="44"/>
      <c r="D8" s="44"/>
      <c r="E8" s="45"/>
      <c r="F8" s="45"/>
      <c r="G8" s="45"/>
      <c r="H8" s="45"/>
      <c r="I8" s="45"/>
      <c r="J8" s="45"/>
      <c r="K8" s="45"/>
      <c r="L8" s="45"/>
    </row>
    <row r="9" spans="1:15" x14ac:dyDescent="0.3">
      <c r="A9" s="45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8"/>
      <c r="N9" s="48"/>
      <c r="O9" s="48"/>
    </row>
    <row r="10" spans="1:15" x14ac:dyDescent="0.3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8"/>
      <c r="N10" s="48"/>
      <c r="O10" s="48"/>
    </row>
    <row r="11" spans="1:15" x14ac:dyDescent="0.3">
      <c r="A11" s="46" t="s">
        <v>26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9"/>
      <c r="N11" s="49"/>
      <c r="O11" s="49"/>
    </row>
    <row r="12" spans="1:15" x14ac:dyDescent="0.3">
      <c r="A12" s="46" t="s">
        <v>27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9"/>
      <c r="N12" s="49"/>
      <c r="O12" s="49"/>
    </row>
    <row r="13" spans="1:15" x14ac:dyDescent="0.3">
      <c r="A13" s="46" t="s">
        <v>28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9"/>
      <c r="N13" s="49"/>
      <c r="O13" s="49"/>
    </row>
    <row r="14" spans="1:15" x14ac:dyDescent="0.3">
      <c r="A14" s="46" t="s">
        <v>29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9"/>
      <c r="N14" s="49"/>
      <c r="O14" s="49"/>
    </row>
    <row r="15" spans="1:15" x14ac:dyDescent="0.3">
      <c r="A15" s="46" t="s">
        <v>30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9"/>
      <c r="N15" s="49"/>
      <c r="O15" s="49"/>
    </row>
    <row r="16" spans="1:15" x14ac:dyDescent="0.3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8"/>
      <c r="N16" s="48"/>
      <c r="O16" s="48"/>
    </row>
    <row r="17" spans="1:12" s="48" customFormat="1" x14ac:dyDescent="0.3"/>
    <row r="18" spans="1:12" ht="28.8" x14ac:dyDescent="0.55000000000000004">
      <c r="A18" s="50" t="s">
        <v>31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</row>
    <row r="19" spans="1:12" ht="21.6" thickBot="1" x14ac:dyDescent="0.45">
      <c r="G19" s="41" t="s">
        <v>0</v>
      </c>
      <c r="H19" s="41"/>
      <c r="I19" s="41"/>
      <c r="J19" s="41"/>
      <c r="K19" s="41"/>
    </row>
    <row r="20" spans="1:12" ht="15.6" x14ac:dyDescent="0.3">
      <c r="C20" s="1" t="s">
        <v>1</v>
      </c>
      <c r="E20" s="2" t="s">
        <v>2</v>
      </c>
      <c r="F20" s="3" t="s">
        <v>3</v>
      </c>
      <c r="G20" s="4"/>
      <c r="H20" s="5" t="s">
        <v>3</v>
      </c>
      <c r="I20" s="6"/>
      <c r="J20" s="6"/>
      <c r="K20" s="7"/>
      <c r="L20" s="3" t="s">
        <v>4</v>
      </c>
    </row>
    <row r="21" spans="1:12" ht="16.2" thickBot="1" x14ac:dyDescent="0.35">
      <c r="A21" s="42" t="s">
        <v>5</v>
      </c>
      <c r="B21" s="42"/>
      <c r="C21" s="8" t="s">
        <v>6</v>
      </c>
      <c r="D21" s="9" t="s">
        <v>7</v>
      </c>
      <c r="E21" s="10" t="s">
        <v>8</v>
      </c>
      <c r="F21" s="11" t="s">
        <v>9</v>
      </c>
      <c r="G21" s="12" t="s">
        <v>10</v>
      </c>
      <c r="H21" s="39" t="s">
        <v>11</v>
      </c>
      <c r="I21" s="39" t="s">
        <v>12</v>
      </c>
      <c r="J21" s="39" t="s">
        <v>13</v>
      </c>
      <c r="K21" s="13" t="s">
        <v>14</v>
      </c>
      <c r="L21" s="14" t="s">
        <v>15</v>
      </c>
    </row>
    <row r="22" spans="1:12" x14ac:dyDescent="0.3">
      <c r="A22" s="15" t="s">
        <v>16</v>
      </c>
      <c r="B22" s="15"/>
      <c r="C22" s="16">
        <v>1</v>
      </c>
      <c r="D22" s="17">
        <v>210729302.00999999</v>
      </c>
      <c r="E22" s="17">
        <f>D22*0.16</f>
        <v>33716688.321599998</v>
      </c>
      <c r="F22" s="18">
        <f>(D22*0.16)/1000000</f>
        <v>33.716688321599996</v>
      </c>
      <c r="G22" s="19">
        <f>F22*333333</f>
        <v>11238884.868303891</v>
      </c>
      <c r="H22" s="20">
        <f>F22*666666</f>
        <v>22477769.736607783</v>
      </c>
      <c r="I22" s="17"/>
      <c r="J22" s="17"/>
      <c r="K22" s="17"/>
      <c r="L22" s="21">
        <f>SUM(G22:K22)</f>
        <v>33716654.60491167</v>
      </c>
    </row>
    <row r="23" spans="1:12" x14ac:dyDescent="0.3">
      <c r="A23" s="15" t="s">
        <v>17</v>
      </c>
      <c r="B23" s="15"/>
      <c r="C23" s="22">
        <v>0.5</v>
      </c>
      <c r="D23" s="23">
        <f>D22*C23</f>
        <v>105364651.005</v>
      </c>
      <c r="E23" s="23">
        <f>D23*0.16</f>
        <v>16858344.160799999</v>
      </c>
      <c r="F23" s="24"/>
      <c r="G23" s="25">
        <f>E23</f>
        <v>16858344.160799999</v>
      </c>
      <c r="H23" s="26">
        <f>F23*666666</f>
        <v>0</v>
      </c>
      <c r="I23" s="23"/>
      <c r="J23" s="23"/>
      <c r="K23" s="23"/>
      <c r="L23" s="27">
        <f>SUM(G23:K23)</f>
        <v>16858344.160799999</v>
      </c>
    </row>
    <row r="24" spans="1:12" x14ac:dyDescent="0.3">
      <c r="A24" s="15" t="s">
        <v>18</v>
      </c>
      <c r="B24" s="15"/>
      <c r="C24" s="22">
        <v>0.25</v>
      </c>
      <c r="D24" s="23">
        <f>D22*C24</f>
        <v>52682325.502499998</v>
      </c>
      <c r="E24" s="23">
        <f>D24*0.16</f>
        <v>8429172.0803999994</v>
      </c>
      <c r="F24" s="24"/>
      <c r="G24" s="25">
        <f>E24</f>
        <v>8429172.0803999994</v>
      </c>
      <c r="H24" s="26"/>
      <c r="I24" s="23"/>
      <c r="J24" s="23"/>
      <c r="K24" s="23"/>
      <c r="L24" s="27">
        <f>SUM(G24:K24)</f>
        <v>8429172.0803999994</v>
      </c>
    </row>
    <row r="25" spans="1:12" x14ac:dyDescent="0.3">
      <c r="A25" s="28" t="s">
        <v>19</v>
      </c>
      <c r="B25" s="28"/>
      <c r="C25" s="29">
        <v>0.1</v>
      </c>
      <c r="D25" s="23">
        <f>D22*C25</f>
        <v>21072930.201000001</v>
      </c>
      <c r="E25" s="23">
        <f>D25*0.16</f>
        <v>3371668.8321600002</v>
      </c>
      <c r="F25" s="24"/>
      <c r="G25" s="25">
        <f>E25*0.3</f>
        <v>1011500.649648</v>
      </c>
      <c r="H25" s="26">
        <f>E25*0.2</f>
        <v>674333.76643200009</v>
      </c>
      <c r="I25" s="23">
        <f>E25*0.5</f>
        <v>1685834.4160800001</v>
      </c>
      <c r="J25" s="23"/>
      <c r="K25" s="23"/>
      <c r="L25" s="27">
        <f>SUM(G25:K25)</f>
        <v>3371668.8321600002</v>
      </c>
    </row>
    <row r="26" spans="1:12" x14ac:dyDescent="0.3">
      <c r="A26" s="28" t="s">
        <v>20</v>
      </c>
      <c r="B26" s="28"/>
      <c r="C26" s="29">
        <v>0.25</v>
      </c>
      <c r="D26" s="23">
        <f>D22*C26</f>
        <v>52682325.502499998</v>
      </c>
      <c r="E26" s="23">
        <f>D26*0.16</f>
        <v>8429172.0803999994</v>
      </c>
      <c r="F26" s="24"/>
      <c r="G26" s="25">
        <f>E26</f>
        <v>8429172.0803999994</v>
      </c>
      <c r="H26" s="26"/>
      <c r="I26" s="23"/>
      <c r="J26" s="23"/>
      <c r="K26" s="23"/>
      <c r="L26" s="27">
        <f>SUM(G26:K26)</f>
        <v>8429172.0803999994</v>
      </c>
    </row>
    <row r="27" spans="1:12" x14ac:dyDescent="0.3">
      <c r="A27" s="28" t="s">
        <v>21</v>
      </c>
      <c r="B27" s="28"/>
      <c r="C27" s="29">
        <v>0.1</v>
      </c>
      <c r="D27" s="23">
        <f>D22*C27</f>
        <v>21072930.201000001</v>
      </c>
      <c r="E27" s="23">
        <f>D27*0.16</f>
        <v>3371668.8321600002</v>
      </c>
      <c r="F27" s="24"/>
      <c r="G27" s="25"/>
      <c r="H27" s="26"/>
      <c r="I27" s="23"/>
      <c r="J27" s="23"/>
      <c r="K27" s="23">
        <f>E27</f>
        <v>3371668.8321600002</v>
      </c>
      <c r="L27" s="27">
        <f>SUM(G27:K27)</f>
        <v>3371668.8321600002</v>
      </c>
    </row>
    <row r="28" spans="1:12" x14ac:dyDescent="0.3">
      <c r="A28" s="28" t="s">
        <v>22</v>
      </c>
      <c r="B28" s="28"/>
      <c r="C28" s="29">
        <v>0.5</v>
      </c>
      <c r="D28" s="23">
        <f>D22*C28</f>
        <v>105364651.005</v>
      </c>
      <c r="E28" s="23">
        <f>D28*0.16</f>
        <v>16858344.160799999</v>
      </c>
      <c r="F28" s="24"/>
      <c r="G28" s="25">
        <f>E28</f>
        <v>16858344.160799999</v>
      </c>
      <c r="H28" s="26"/>
      <c r="I28" s="23"/>
      <c r="J28" s="23"/>
      <c r="K28" s="23"/>
      <c r="L28" s="27">
        <f>SUM(G28:K28)</f>
        <v>16858344.160799999</v>
      </c>
    </row>
    <row r="29" spans="1:12" x14ac:dyDescent="0.3">
      <c r="A29" s="28" t="s">
        <v>23</v>
      </c>
      <c r="B29" s="28"/>
      <c r="C29" s="29">
        <v>0.1875</v>
      </c>
      <c r="D29" s="23">
        <f>D22*C29</f>
        <v>39511744.126874998</v>
      </c>
      <c r="E29" s="23">
        <f>D29*0.16</f>
        <v>6321879.0603</v>
      </c>
      <c r="F29" s="24"/>
      <c r="G29" s="25">
        <f>E29*0.24</f>
        <v>1517250.974472</v>
      </c>
      <c r="H29" s="26">
        <f>E29*0.16</f>
        <v>1011500.649648</v>
      </c>
      <c r="I29" s="23">
        <f>E29*0.6</f>
        <v>3793127.4361799997</v>
      </c>
      <c r="J29" s="23"/>
      <c r="K29" s="23"/>
      <c r="L29" s="27">
        <f>SUM(G29:K29)</f>
        <v>6321879.0603</v>
      </c>
    </row>
    <row r="30" spans="1:12" x14ac:dyDescent="0.3">
      <c r="A30" s="28" t="s">
        <v>24</v>
      </c>
      <c r="B30" s="28"/>
      <c r="C30" s="29">
        <v>0.5</v>
      </c>
      <c r="D30" s="23">
        <f>D22*C30</f>
        <v>105364651.005</v>
      </c>
      <c r="E30" s="23">
        <f>D30*0.16</f>
        <v>16858344.160799999</v>
      </c>
      <c r="F30" s="24">
        <f>(D30*0.16)/1000000</f>
        <v>16.858344160799998</v>
      </c>
      <c r="G30" s="25">
        <f>F30*333333</f>
        <v>5619442.4341519456</v>
      </c>
      <c r="H30" s="26">
        <f>F30*666666</f>
        <v>11238884.868303891</v>
      </c>
      <c r="I30" s="23"/>
      <c r="J30" s="23"/>
      <c r="K30" s="23"/>
      <c r="L30" s="27">
        <f>SUM(G30:K30)</f>
        <v>16858327.302455835</v>
      </c>
    </row>
    <row r="31" spans="1:12" ht="15" thickBot="1" x14ac:dyDescent="0.35">
      <c r="A31" s="28" t="s">
        <v>13</v>
      </c>
      <c r="B31" s="28"/>
      <c r="C31" s="30">
        <v>0.125</v>
      </c>
      <c r="D31" s="31">
        <f>D22*C31</f>
        <v>26341162.751249999</v>
      </c>
      <c r="E31" s="31">
        <f>D31*0.16</f>
        <v>4214586.0401999997</v>
      </c>
      <c r="F31" s="32"/>
      <c r="G31" s="33"/>
      <c r="H31" s="31"/>
      <c r="I31" s="31"/>
      <c r="J31" s="31">
        <f>E31</f>
        <v>4214586.0401999997</v>
      </c>
      <c r="K31" s="31"/>
      <c r="L31" s="34">
        <f>SUM(G31:K31)</f>
        <v>4214586.0401999997</v>
      </c>
    </row>
    <row r="32" spans="1:12" ht="16.2" thickBot="1" x14ac:dyDescent="0.35">
      <c r="A32" s="43" t="s">
        <v>25</v>
      </c>
      <c r="B32" s="43"/>
      <c r="C32" s="35">
        <f>SUM(C22:C31)</f>
        <v>3.5125000000000002</v>
      </c>
      <c r="D32" s="36">
        <f>SUM(D22:D31)</f>
        <v>740186673.31012499</v>
      </c>
      <c r="E32" s="37">
        <f>SUM(E22:E31)</f>
        <v>118429867.72961999</v>
      </c>
      <c r="F32" s="36">
        <f>SUM(F22:F31)</f>
        <v>50.57503248239999</v>
      </c>
      <c r="G32" s="38">
        <f>SUM(G22:G31)</f>
        <v>69962111.40897584</v>
      </c>
      <c r="H32" s="36">
        <f>SUM(H22:H31)</f>
        <v>35402489.020991668</v>
      </c>
      <c r="I32" s="36">
        <f>SUM(I22:I31)</f>
        <v>5478961.8522600001</v>
      </c>
      <c r="J32" s="36">
        <f>SUM(J22:J31)</f>
        <v>4214586.0401999997</v>
      </c>
      <c r="K32" s="36">
        <f>SUM(K22:K31)</f>
        <v>3371668.8321600002</v>
      </c>
      <c r="L32" s="37">
        <f>SUM(G32:K32)</f>
        <v>118429817.15458749</v>
      </c>
    </row>
    <row r="33" spans="1:12" ht="15" thickTop="1" x14ac:dyDescent="0.3"/>
    <row r="35" spans="1:12" ht="28.8" x14ac:dyDescent="0.55000000000000004">
      <c r="A35" s="50" t="s">
        <v>101</v>
      </c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</row>
  </sheetData>
  <sortState xmlns:xlrd2="http://schemas.microsoft.com/office/spreadsheetml/2017/richdata2" ref="D38:E103">
    <sortCondition ref="D38:D103"/>
  </sortState>
  <mergeCells count="6">
    <mergeCell ref="A1:D8"/>
    <mergeCell ref="G19:K19"/>
    <mergeCell ref="A21:B21"/>
    <mergeCell ref="A32:B32"/>
    <mergeCell ref="A35:L35"/>
    <mergeCell ref="A18:L1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EC8CF-2C79-42C4-A355-C3D35B2F7677}">
  <dimension ref="A1:I69"/>
  <sheetViews>
    <sheetView workbookViewId="0">
      <selection activeCell="K64" sqref="K64"/>
    </sheetView>
  </sheetViews>
  <sheetFormatPr defaultRowHeight="14.4" x14ac:dyDescent="0.3"/>
  <cols>
    <col min="3" max="3" width="16.109375" bestFit="1" customWidth="1"/>
  </cols>
  <sheetData>
    <row r="1" spans="1:9" ht="115.8" customHeight="1" x14ac:dyDescent="0.3">
      <c r="A1" s="45"/>
      <c r="B1" s="45"/>
      <c r="C1" s="45"/>
      <c r="D1" s="45"/>
      <c r="E1" s="45"/>
      <c r="F1" s="45"/>
      <c r="G1" s="45"/>
      <c r="H1" s="45"/>
      <c r="I1" s="45"/>
    </row>
    <row r="2" spans="1:9" ht="28.8" x14ac:dyDescent="0.55000000000000004">
      <c r="A2" s="50" t="s">
        <v>90</v>
      </c>
      <c r="B2" s="50"/>
      <c r="C2" s="50"/>
      <c r="D2" s="50"/>
      <c r="E2" s="50"/>
      <c r="F2" s="50"/>
      <c r="G2" s="50"/>
      <c r="H2" s="50"/>
      <c r="I2" s="50"/>
    </row>
    <row r="3" spans="1:9" x14ac:dyDescent="0.3">
      <c r="A3" s="56" t="s">
        <v>89</v>
      </c>
      <c r="B3" s="56"/>
      <c r="C3" s="57" t="s">
        <v>91</v>
      </c>
      <c r="D3" s="58">
        <v>50</v>
      </c>
      <c r="E3" s="58"/>
      <c r="F3" s="58">
        <v>75</v>
      </c>
      <c r="G3" s="58"/>
      <c r="H3" s="58">
        <v>100</v>
      </c>
      <c r="I3" s="58"/>
    </row>
    <row r="4" spans="1:9" x14ac:dyDescent="0.3">
      <c r="A4" s="52" t="s">
        <v>83</v>
      </c>
      <c r="B4" s="52"/>
      <c r="C4">
        <v>7</v>
      </c>
      <c r="D4" s="59">
        <f>$C4*D$3</f>
        <v>350</v>
      </c>
      <c r="E4" s="59"/>
      <c r="F4" s="59">
        <f>$C4*F$3</f>
        <v>525</v>
      </c>
      <c r="G4" s="59"/>
      <c r="H4" s="59">
        <f>$C4*H$3</f>
        <v>700</v>
      </c>
      <c r="I4" s="59"/>
    </row>
    <row r="5" spans="1:9" x14ac:dyDescent="0.3">
      <c r="A5" s="52" t="s">
        <v>84</v>
      </c>
      <c r="B5" s="52"/>
      <c r="C5">
        <v>2611</v>
      </c>
      <c r="D5" s="59">
        <f>$C5*D$3</f>
        <v>130550</v>
      </c>
      <c r="E5" s="59"/>
      <c r="F5" s="59">
        <f>$C5*F$3</f>
        <v>195825</v>
      </c>
      <c r="G5" s="59"/>
      <c r="H5" s="59">
        <f>$C5*H$3</f>
        <v>261100</v>
      </c>
      <c r="I5" s="59"/>
    </row>
    <row r="6" spans="1:9" x14ac:dyDescent="0.3">
      <c r="A6" s="52" t="s">
        <v>85</v>
      </c>
      <c r="B6" s="52"/>
      <c r="C6">
        <v>72</v>
      </c>
      <c r="D6" s="59">
        <f>$C6*D$3</f>
        <v>3600</v>
      </c>
      <c r="E6" s="59"/>
      <c r="F6" s="59">
        <f>$C6*F$3</f>
        <v>5400</v>
      </c>
      <c r="G6" s="59"/>
      <c r="H6" s="59">
        <f>$C6*H$3</f>
        <v>7200</v>
      </c>
      <c r="I6" s="59"/>
    </row>
    <row r="7" spans="1:9" x14ac:dyDescent="0.3">
      <c r="A7" s="53" t="s">
        <v>32</v>
      </c>
      <c r="B7" s="53"/>
      <c r="C7" s="51">
        <v>4914</v>
      </c>
      <c r="D7" s="59">
        <f>$C7*D$3</f>
        <v>245700</v>
      </c>
      <c r="E7" s="59"/>
      <c r="F7" s="59">
        <f>$C7*F$3</f>
        <v>368550</v>
      </c>
      <c r="G7" s="59"/>
      <c r="H7" s="59">
        <f>$C7*H$3</f>
        <v>491400</v>
      </c>
      <c r="I7" s="59"/>
    </row>
    <row r="8" spans="1:9" x14ac:dyDescent="0.3">
      <c r="A8" s="53" t="s">
        <v>33</v>
      </c>
      <c r="B8" s="53"/>
      <c r="C8" s="51">
        <v>9193</v>
      </c>
      <c r="D8" s="59">
        <f>$C8*D$3</f>
        <v>459650</v>
      </c>
      <c r="E8" s="59"/>
      <c r="F8" s="59">
        <f>$C8*F$3</f>
        <v>689475</v>
      </c>
      <c r="G8" s="59"/>
      <c r="H8" s="59">
        <f>$C8*H$3</f>
        <v>919300</v>
      </c>
      <c r="I8" s="59"/>
    </row>
    <row r="9" spans="1:9" x14ac:dyDescent="0.3">
      <c r="A9" s="53" t="s">
        <v>34</v>
      </c>
      <c r="B9" s="53"/>
      <c r="C9" s="51">
        <v>860</v>
      </c>
      <c r="D9" s="59">
        <f>$C9*D$3</f>
        <v>43000</v>
      </c>
      <c r="E9" s="59"/>
      <c r="F9" s="59">
        <f>$C9*F$3</f>
        <v>64500</v>
      </c>
      <c r="G9" s="59"/>
      <c r="H9" s="59">
        <f>$C9*H$3</f>
        <v>86000</v>
      </c>
      <c r="I9" s="59"/>
    </row>
    <row r="10" spans="1:9" x14ac:dyDescent="0.3">
      <c r="A10" s="53" t="s">
        <v>35</v>
      </c>
      <c r="B10" s="53"/>
      <c r="C10" s="51">
        <v>9985</v>
      </c>
      <c r="D10" s="59">
        <f>$C10*D$3</f>
        <v>499250</v>
      </c>
      <c r="E10" s="59"/>
      <c r="F10" s="59">
        <f>$C10*F$3</f>
        <v>748875</v>
      </c>
      <c r="G10" s="59"/>
      <c r="H10" s="59">
        <f>$C10*H$3</f>
        <v>998500</v>
      </c>
      <c r="I10" s="59"/>
    </row>
    <row r="11" spans="1:9" x14ac:dyDescent="0.3">
      <c r="A11" s="53" t="s">
        <v>92</v>
      </c>
      <c r="B11" s="53"/>
      <c r="C11" s="51">
        <v>11646</v>
      </c>
      <c r="D11" s="59">
        <f>$C11*D$3</f>
        <v>582300</v>
      </c>
      <c r="E11" s="59"/>
      <c r="F11" s="59">
        <f>$C11*F$3</f>
        <v>873450</v>
      </c>
      <c r="G11" s="59"/>
      <c r="H11" s="59">
        <f>$C11*H$3</f>
        <v>1164600</v>
      </c>
      <c r="I11" s="59"/>
    </row>
    <row r="12" spans="1:9" x14ac:dyDescent="0.3">
      <c r="A12" s="53" t="s">
        <v>36</v>
      </c>
      <c r="B12" s="53"/>
      <c r="C12" s="51">
        <v>3989</v>
      </c>
      <c r="D12" s="59">
        <f>$C12*D$3</f>
        <v>199450</v>
      </c>
      <c r="E12" s="59"/>
      <c r="F12" s="59">
        <f>$C12*F$3</f>
        <v>299175</v>
      </c>
      <c r="G12" s="59"/>
      <c r="H12" s="59">
        <f>$C12*H$3</f>
        <v>398900</v>
      </c>
      <c r="I12" s="59"/>
    </row>
    <row r="13" spans="1:9" x14ac:dyDescent="0.3">
      <c r="A13" s="53" t="s">
        <v>93</v>
      </c>
      <c r="B13" s="53"/>
      <c r="C13" s="51">
        <v>18527</v>
      </c>
      <c r="D13" s="59">
        <f>$C13*D$3</f>
        <v>926350</v>
      </c>
      <c r="E13" s="59"/>
      <c r="F13" s="59">
        <f>$C13*F$3</f>
        <v>1389525</v>
      </c>
      <c r="G13" s="59"/>
      <c r="H13" s="59">
        <f>$C13*H$3</f>
        <v>1852700</v>
      </c>
      <c r="I13" s="59"/>
    </row>
    <row r="14" spans="1:9" x14ac:dyDescent="0.3">
      <c r="A14" s="53" t="s">
        <v>37</v>
      </c>
      <c r="B14" s="53"/>
      <c r="C14" s="51">
        <v>724</v>
      </c>
      <c r="D14" s="59">
        <f>$C14*D$3</f>
        <v>36200</v>
      </c>
      <c r="E14" s="59"/>
      <c r="F14" s="59">
        <f>$C14*F$3</f>
        <v>54300</v>
      </c>
      <c r="G14" s="59"/>
      <c r="H14" s="59">
        <f>$C14*H$3</f>
        <v>72400</v>
      </c>
      <c r="I14" s="59"/>
    </row>
    <row r="15" spans="1:9" x14ac:dyDescent="0.3">
      <c r="A15" s="53" t="s">
        <v>94</v>
      </c>
      <c r="B15" s="53"/>
      <c r="C15" s="51">
        <v>52533</v>
      </c>
      <c r="D15" s="59">
        <f>$C15*D$3</f>
        <v>2626650</v>
      </c>
      <c r="E15" s="59"/>
      <c r="F15" s="59">
        <f>$C15*F$3</f>
        <v>3939975</v>
      </c>
      <c r="G15" s="59"/>
      <c r="H15" s="59">
        <f>$C15*H$3</f>
        <v>5253300</v>
      </c>
      <c r="I15" s="59"/>
    </row>
    <row r="16" spans="1:9" x14ac:dyDescent="0.3">
      <c r="A16" s="53" t="s">
        <v>38</v>
      </c>
      <c r="B16" s="53"/>
      <c r="C16" s="51">
        <v>3612</v>
      </c>
      <c r="D16" s="59">
        <f>$C16*D$3</f>
        <v>180600</v>
      </c>
      <c r="E16" s="59"/>
      <c r="F16" s="59">
        <f>$C16*F$3</f>
        <v>270900</v>
      </c>
      <c r="G16" s="59"/>
      <c r="H16" s="59">
        <f>$C16*H$3</f>
        <v>361200</v>
      </c>
      <c r="I16" s="59"/>
    </row>
    <row r="17" spans="1:9" x14ac:dyDescent="0.3">
      <c r="A17" s="53" t="s">
        <v>39</v>
      </c>
      <c r="B17" s="53"/>
      <c r="C17" s="51">
        <v>6176</v>
      </c>
      <c r="D17" s="59">
        <f>$C17*D$3</f>
        <v>308800</v>
      </c>
      <c r="E17" s="59"/>
      <c r="F17" s="59">
        <f>$C17*F$3</f>
        <v>463200</v>
      </c>
      <c r="G17" s="59"/>
      <c r="H17" s="59">
        <f>$C17*H$3</f>
        <v>617600</v>
      </c>
      <c r="I17" s="59"/>
    </row>
    <row r="18" spans="1:9" x14ac:dyDescent="0.3">
      <c r="A18" s="53" t="s">
        <v>40</v>
      </c>
      <c r="B18" s="53"/>
      <c r="C18" s="51">
        <v>941</v>
      </c>
      <c r="D18" s="59">
        <f>$C18*D$3</f>
        <v>47050</v>
      </c>
      <c r="E18" s="59"/>
      <c r="F18" s="59">
        <f>$C18*F$3</f>
        <v>70575</v>
      </c>
      <c r="G18" s="59"/>
      <c r="H18" s="59">
        <f>$C18*H$3</f>
        <v>94100</v>
      </c>
      <c r="I18" s="59"/>
    </row>
    <row r="19" spans="1:9" x14ac:dyDescent="0.3">
      <c r="A19" s="53" t="s">
        <v>42</v>
      </c>
      <c r="B19" s="53"/>
      <c r="C19" s="51">
        <v>2705</v>
      </c>
      <c r="D19" s="59">
        <f>$C19*D$3</f>
        <v>135250</v>
      </c>
      <c r="E19" s="59"/>
      <c r="F19" s="59">
        <f>$C19*F$3</f>
        <v>202875</v>
      </c>
      <c r="G19" s="59"/>
      <c r="H19" s="59">
        <f>$C19*H$3</f>
        <v>270500</v>
      </c>
      <c r="I19" s="59"/>
    </row>
    <row r="20" spans="1:9" x14ac:dyDescent="0.3">
      <c r="A20" s="53" t="s">
        <v>41</v>
      </c>
      <c r="B20" s="53"/>
      <c r="C20" s="51">
        <v>642</v>
      </c>
      <c r="D20" s="59">
        <f>$C20*D$3</f>
        <v>32100</v>
      </c>
      <c r="E20" s="59"/>
      <c r="F20" s="59">
        <f>$C20*F$3</f>
        <v>48150</v>
      </c>
      <c r="G20" s="59"/>
      <c r="H20" s="59">
        <f>$C20*H$3</f>
        <v>64200</v>
      </c>
      <c r="I20" s="59"/>
    </row>
    <row r="21" spans="1:9" x14ac:dyDescent="0.3">
      <c r="A21" s="53" t="s">
        <v>43</v>
      </c>
      <c r="B21" s="53"/>
      <c r="C21" s="51">
        <v>2009</v>
      </c>
      <c r="D21" s="59">
        <f>$C21*D$3</f>
        <v>100450</v>
      </c>
      <c r="E21" s="59"/>
      <c r="F21" s="59">
        <f>$C21*F$3</f>
        <v>150675</v>
      </c>
      <c r="G21" s="59"/>
      <c r="H21" s="59">
        <f>$C21*H$3</f>
        <v>200900</v>
      </c>
      <c r="I21" s="59"/>
    </row>
    <row r="22" spans="1:9" x14ac:dyDescent="0.3">
      <c r="A22" s="53" t="s">
        <v>44</v>
      </c>
      <c r="B22" s="53"/>
      <c r="C22" s="51">
        <v>25458</v>
      </c>
      <c r="D22" s="59">
        <f>$C22*D$3</f>
        <v>1272900</v>
      </c>
      <c r="E22" s="59"/>
      <c r="F22" s="59">
        <f>$C22*F$3</f>
        <v>1909350</v>
      </c>
      <c r="G22" s="59"/>
      <c r="H22" s="59">
        <f>$C22*H$3</f>
        <v>2545800</v>
      </c>
      <c r="I22" s="59"/>
    </row>
    <row r="23" spans="1:9" x14ac:dyDescent="0.3">
      <c r="A23" s="53" t="s">
        <v>45</v>
      </c>
      <c r="B23" s="53"/>
      <c r="C23" s="51">
        <v>1216</v>
      </c>
      <c r="D23" s="59">
        <f>$C23*D$3</f>
        <v>60800</v>
      </c>
      <c r="E23" s="59"/>
      <c r="F23" s="59">
        <f>$C23*F$3</f>
        <v>91200</v>
      </c>
      <c r="G23" s="59"/>
      <c r="H23" s="59">
        <f>$C23*H$3</f>
        <v>121600</v>
      </c>
      <c r="I23" s="59"/>
    </row>
    <row r="24" spans="1:9" x14ac:dyDescent="0.3">
      <c r="A24" s="52" t="s">
        <v>86</v>
      </c>
      <c r="B24" s="52"/>
      <c r="C24" s="55">
        <v>357</v>
      </c>
      <c r="D24" s="59">
        <f>$C24*D$3</f>
        <v>17850</v>
      </c>
      <c r="E24" s="59"/>
      <c r="F24" s="59">
        <f>$C24*F$3</f>
        <v>26775</v>
      </c>
      <c r="G24" s="59"/>
      <c r="H24" s="59">
        <f>$C24*H$3</f>
        <v>35700</v>
      </c>
      <c r="I24" s="59"/>
    </row>
    <row r="25" spans="1:9" x14ac:dyDescent="0.3">
      <c r="A25" s="54" t="s">
        <v>95</v>
      </c>
      <c r="B25" s="54"/>
      <c r="C25" s="51">
        <v>12895</v>
      </c>
      <c r="D25" s="59">
        <f>$C25*D$3</f>
        <v>644750</v>
      </c>
      <c r="E25" s="59"/>
      <c r="F25" s="59">
        <f>$C25*F$3</f>
        <v>967125</v>
      </c>
      <c r="G25" s="59"/>
      <c r="H25" s="59">
        <f>$C25*H$3</f>
        <v>1289500</v>
      </c>
      <c r="I25" s="59"/>
    </row>
    <row r="26" spans="1:9" x14ac:dyDescent="0.3">
      <c r="A26" s="53" t="s">
        <v>96</v>
      </c>
      <c r="B26" s="53"/>
      <c r="C26" s="51">
        <v>263</v>
      </c>
      <c r="D26" s="59">
        <f>$C26*D$3</f>
        <v>13150</v>
      </c>
      <c r="E26" s="59"/>
      <c r="F26" s="59">
        <f>$C26*F$3</f>
        <v>19725</v>
      </c>
      <c r="G26" s="59"/>
      <c r="H26" s="59">
        <f>$C26*H$3</f>
        <v>26300</v>
      </c>
      <c r="I26" s="59"/>
    </row>
    <row r="27" spans="1:9" x14ac:dyDescent="0.3">
      <c r="A27" s="53" t="s">
        <v>97</v>
      </c>
      <c r="B27" s="53"/>
      <c r="C27" s="51">
        <v>29461</v>
      </c>
      <c r="D27" s="59">
        <f>$C27*D$3</f>
        <v>1473050</v>
      </c>
      <c r="E27" s="59"/>
      <c r="F27" s="59">
        <f>$C27*F$3</f>
        <v>2209575</v>
      </c>
      <c r="G27" s="59"/>
      <c r="H27" s="59">
        <f>$C27*H$3</f>
        <v>2946100</v>
      </c>
      <c r="I27" s="59"/>
    </row>
    <row r="28" spans="1:9" x14ac:dyDescent="0.3">
      <c r="A28" s="53" t="s">
        <v>46</v>
      </c>
      <c r="B28" s="53"/>
      <c r="C28" s="51">
        <v>8989</v>
      </c>
      <c r="D28" s="59">
        <f>$C28*D$3</f>
        <v>449450</v>
      </c>
      <c r="E28" s="59"/>
      <c r="F28" s="59">
        <f>$C28*F$3</f>
        <v>674175</v>
      </c>
      <c r="G28" s="59"/>
      <c r="H28" s="59">
        <f>$C28*H$3</f>
        <v>898900</v>
      </c>
      <c r="I28" s="59"/>
    </row>
    <row r="29" spans="1:9" x14ac:dyDescent="0.3">
      <c r="A29" s="53" t="s">
        <v>47</v>
      </c>
      <c r="B29" s="53"/>
      <c r="C29" s="51">
        <v>1554</v>
      </c>
      <c r="D29" s="59">
        <f>$C29*D$3</f>
        <v>77700</v>
      </c>
      <c r="E29" s="59"/>
      <c r="F29" s="59">
        <f>$C29*F$3</f>
        <v>116550</v>
      </c>
      <c r="G29" s="59"/>
      <c r="H29" s="59">
        <f>$C29*H$3</f>
        <v>155400</v>
      </c>
      <c r="I29" s="59"/>
    </row>
    <row r="30" spans="1:9" x14ac:dyDescent="0.3">
      <c r="A30" s="53" t="s">
        <v>48</v>
      </c>
      <c r="B30" s="53"/>
      <c r="C30" s="51">
        <v>18333</v>
      </c>
      <c r="D30" s="59">
        <f>$C30*D$3</f>
        <v>916650</v>
      </c>
      <c r="E30" s="59"/>
      <c r="F30" s="59">
        <f>$C30*F$3</f>
        <v>1374975</v>
      </c>
      <c r="G30" s="59"/>
      <c r="H30" s="59">
        <f>$C30*H$3</f>
        <v>1833300</v>
      </c>
      <c r="I30" s="59"/>
    </row>
    <row r="31" spans="1:9" x14ac:dyDescent="0.3">
      <c r="A31" s="53" t="s">
        <v>49</v>
      </c>
      <c r="B31" s="53"/>
      <c r="C31" s="51">
        <v>8269</v>
      </c>
      <c r="D31" s="59">
        <f>$C31*D$3</f>
        <v>413450</v>
      </c>
      <c r="E31" s="59"/>
      <c r="F31" s="59">
        <f>$C31*F$3</f>
        <v>620175</v>
      </c>
      <c r="G31" s="59"/>
      <c r="H31" s="59">
        <f>$C31*H$3</f>
        <v>826900</v>
      </c>
      <c r="I31" s="59"/>
    </row>
    <row r="32" spans="1:9" x14ac:dyDescent="0.3">
      <c r="A32" s="53" t="s">
        <v>50</v>
      </c>
      <c r="B32" s="53"/>
      <c r="C32" s="51">
        <v>2221</v>
      </c>
      <c r="D32" s="59">
        <f>$C32*D$3</f>
        <v>111050</v>
      </c>
      <c r="E32" s="59"/>
      <c r="F32" s="59">
        <f>$C32*F$3</f>
        <v>166575</v>
      </c>
      <c r="G32" s="59"/>
      <c r="H32" s="59">
        <f>$C32*H$3</f>
        <v>222100</v>
      </c>
      <c r="I32" s="59"/>
    </row>
    <row r="33" spans="1:9" x14ac:dyDescent="0.3">
      <c r="A33" s="53" t="s">
        <v>51</v>
      </c>
      <c r="B33" s="53"/>
      <c r="C33" s="51">
        <v>28284</v>
      </c>
      <c r="D33" s="59">
        <f>$C33*D$3</f>
        <v>1414200</v>
      </c>
      <c r="E33" s="59"/>
      <c r="F33" s="59">
        <f>$C33*F$3</f>
        <v>2121300</v>
      </c>
      <c r="G33" s="59"/>
      <c r="H33" s="59">
        <f>$C33*H$3</f>
        <v>2828400</v>
      </c>
      <c r="I33" s="59"/>
    </row>
    <row r="34" spans="1:9" x14ac:dyDescent="0.3">
      <c r="A34" s="53" t="s">
        <v>52</v>
      </c>
      <c r="B34" s="53"/>
      <c r="C34" s="51">
        <v>2156</v>
      </c>
      <c r="D34" s="59">
        <f>$C34*D$3</f>
        <v>107800</v>
      </c>
      <c r="E34" s="59"/>
      <c r="F34" s="59">
        <f>$C34*F$3</f>
        <v>161700</v>
      </c>
      <c r="G34" s="59"/>
      <c r="H34" s="59">
        <f>$C34*H$3</f>
        <v>215600</v>
      </c>
      <c r="I34" s="59"/>
    </row>
    <row r="35" spans="1:9" x14ac:dyDescent="0.3">
      <c r="A35" s="53" t="s">
        <v>53</v>
      </c>
      <c r="B35" s="53"/>
      <c r="C35" s="51">
        <v>4287</v>
      </c>
      <c r="D35" s="59">
        <f>$C35*D$3</f>
        <v>214350</v>
      </c>
      <c r="E35" s="59"/>
      <c r="F35" s="59">
        <f>$C35*F$3</f>
        <v>321525</v>
      </c>
      <c r="G35" s="59"/>
      <c r="H35" s="59">
        <f>$C35*H$3</f>
        <v>428700</v>
      </c>
      <c r="I35" s="59"/>
    </row>
    <row r="36" spans="1:9" x14ac:dyDescent="0.3">
      <c r="A36" s="53" t="s">
        <v>54</v>
      </c>
      <c r="B36" s="53"/>
      <c r="C36" s="51">
        <v>3687</v>
      </c>
      <c r="D36" s="59">
        <f>$C36*D$3</f>
        <v>184350</v>
      </c>
      <c r="E36" s="59"/>
      <c r="F36" s="59">
        <f>$C36*F$3</f>
        <v>276525</v>
      </c>
      <c r="G36" s="59"/>
      <c r="H36" s="59">
        <f>$C36*H$3</f>
        <v>368700</v>
      </c>
      <c r="I36" s="59"/>
    </row>
    <row r="37" spans="1:9" x14ac:dyDescent="0.3">
      <c r="A37" s="53" t="s">
        <v>55</v>
      </c>
      <c r="B37" s="53"/>
      <c r="C37" s="51">
        <v>890</v>
      </c>
      <c r="D37" s="59">
        <f>$C37*D$3</f>
        <v>44500</v>
      </c>
      <c r="E37" s="59"/>
      <c r="F37" s="59">
        <f>$C37*F$3</f>
        <v>66750</v>
      </c>
      <c r="G37" s="59"/>
      <c r="H37" s="59">
        <f>$C37*H$3</f>
        <v>89000</v>
      </c>
      <c r="I37" s="59"/>
    </row>
    <row r="38" spans="1:9" x14ac:dyDescent="0.3">
      <c r="A38" s="53" t="s">
        <v>56</v>
      </c>
      <c r="B38" s="53"/>
      <c r="C38" s="51">
        <v>1390</v>
      </c>
      <c r="D38" s="59">
        <f>$C38*D$3</f>
        <v>69500</v>
      </c>
      <c r="E38" s="59"/>
      <c r="F38" s="59">
        <f>$C38*F$3</f>
        <v>104250</v>
      </c>
      <c r="G38" s="59"/>
      <c r="H38" s="59">
        <f>$C38*H$3</f>
        <v>139000</v>
      </c>
      <c r="I38" s="59"/>
    </row>
    <row r="39" spans="1:9" x14ac:dyDescent="0.3">
      <c r="A39" s="53" t="s">
        <v>57</v>
      </c>
      <c r="B39" s="53"/>
      <c r="C39" s="51">
        <v>8504</v>
      </c>
      <c r="D39" s="59">
        <f>$C39*D$3</f>
        <v>425200</v>
      </c>
      <c r="E39" s="59"/>
      <c r="F39" s="59">
        <f>$C39*F$3</f>
        <v>637800</v>
      </c>
      <c r="G39" s="59"/>
      <c r="H39" s="59">
        <f>$C39*H$3</f>
        <v>850400</v>
      </c>
      <c r="I39" s="59"/>
    </row>
    <row r="40" spans="1:9" x14ac:dyDescent="0.3">
      <c r="A40" s="53" t="s">
        <v>58</v>
      </c>
      <c r="B40" s="53"/>
      <c r="C40" s="51">
        <v>15955</v>
      </c>
      <c r="D40" s="59">
        <f>$C40*D$3</f>
        <v>797750</v>
      </c>
      <c r="E40" s="59"/>
      <c r="F40" s="59">
        <f>$C40*F$3</f>
        <v>1196625</v>
      </c>
      <c r="G40" s="59"/>
      <c r="H40" s="59">
        <f>$C40*H$3</f>
        <v>1595500</v>
      </c>
      <c r="I40" s="59"/>
    </row>
    <row r="41" spans="1:9" x14ac:dyDescent="0.3">
      <c r="A41" s="53" t="s">
        <v>59</v>
      </c>
      <c r="B41" s="53"/>
      <c r="C41" s="51">
        <v>7414</v>
      </c>
      <c r="D41" s="59">
        <f>$C41*D$3</f>
        <v>370700</v>
      </c>
      <c r="E41" s="59"/>
      <c r="F41" s="59">
        <f>$C41*F$3</f>
        <v>556050</v>
      </c>
      <c r="G41" s="59"/>
      <c r="H41" s="59">
        <f>$C41*H$3</f>
        <v>741400</v>
      </c>
      <c r="I41" s="59"/>
    </row>
    <row r="42" spans="1:9" x14ac:dyDescent="0.3">
      <c r="A42" s="53" t="s">
        <v>60</v>
      </c>
      <c r="B42" s="53"/>
      <c r="C42" s="51">
        <v>2554</v>
      </c>
      <c r="D42" s="59">
        <f>$C42*D$3</f>
        <v>127700</v>
      </c>
      <c r="E42" s="59"/>
      <c r="F42" s="59">
        <f>$C42*F$3</f>
        <v>191550</v>
      </c>
      <c r="G42" s="59"/>
      <c r="H42" s="59">
        <f>$C42*H$3</f>
        <v>255400</v>
      </c>
      <c r="I42" s="59"/>
    </row>
    <row r="43" spans="1:9" x14ac:dyDescent="0.3">
      <c r="A43" s="53" t="s">
        <v>61</v>
      </c>
      <c r="B43" s="53"/>
      <c r="C43" s="51">
        <v>912</v>
      </c>
      <c r="D43" s="59">
        <f>$C43*D$3</f>
        <v>45600</v>
      </c>
      <c r="E43" s="59"/>
      <c r="F43" s="59">
        <f>$C43*F$3</f>
        <v>68400</v>
      </c>
      <c r="G43" s="59"/>
      <c r="H43" s="59">
        <f>$C43*H$3</f>
        <v>91200</v>
      </c>
      <c r="I43" s="59"/>
    </row>
    <row r="44" spans="1:9" x14ac:dyDescent="0.3">
      <c r="A44" s="53" t="s">
        <v>62</v>
      </c>
      <c r="B44" s="53"/>
      <c r="C44" s="51">
        <v>435</v>
      </c>
      <c r="D44" s="59">
        <f>$C44*D$3</f>
        <v>21750</v>
      </c>
      <c r="E44" s="59"/>
      <c r="F44" s="59">
        <f>$C44*F$3</f>
        <v>32625</v>
      </c>
      <c r="G44" s="59"/>
      <c r="H44" s="59">
        <f>$C44*H$3</f>
        <v>43500</v>
      </c>
      <c r="I44" s="59"/>
    </row>
    <row r="45" spans="1:9" x14ac:dyDescent="0.3">
      <c r="A45" s="53" t="s">
        <v>63</v>
      </c>
      <c r="B45" s="53"/>
      <c r="C45" s="51">
        <v>2754</v>
      </c>
      <c r="D45" s="59">
        <f>$C45*D$3</f>
        <v>137700</v>
      </c>
      <c r="E45" s="59"/>
      <c r="F45" s="59">
        <f>$C45*F$3</f>
        <v>206550</v>
      </c>
      <c r="G45" s="59"/>
      <c r="H45" s="59">
        <f>$C45*H$3</f>
        <v>275400</v>
      </c>
      <c r="I45" s="59"/>
    </row>
    <row r="46" spans="1:9" x14ac:dyDescent="0.3">
      <c r="A46" s="53" t="s">
        <v>64</v>
      </c>
      <c r="B46" s="53"/>
      <c r="C46" s="51">
        <v>9286</v>
      </c>
      <c r="D46" s="59">
        <f>$C46*D$3</f>
        <v>464300</v>
      </c>
      <c r="E46" s="59"/>
      <c r="F46" s="59">
        <f>$C46*F$3</f>
        <v>696450</v>
      </c>
      <c r="G46" s="59"/>
      <c r="H46" s="59">
        <f>$C46*H$3</f>
        <v>928600</v>
      </c>
      <c r="I46" s="59"/>
    </row>
    <row r="47" spans="1:9" x14ac:dyDescent="0.3">
      <c r="A47" s="53" t="s">
        <v>65</v>
      </c>
      <c r="B47" s="53"/>
      <c r="C47" s="51">
        <v>2397</v>
      </c>
      <c r="D47" s="59">
        <f>$C47*D$3</f>
        <v>119850</v>
      </c>
      <c r="E47" s="59"/>
      <c r="F47" s="59">
        <f>$C47*F$3</f>
        <v>179775</v>
      </c>
      <c r="G47" s="59"/>
      <c r="H47" s="59">
        <f>$C47*H$3</f>
        <v>239700</v>
      </c>
      <c r="I47" s="59"/>
    </row>
    <row r="48" spans="1:9" x14ac:dyDescent="0.3">
      <c r="A48" s="53" t="s">
        <v>66</v>
      </c>
      <c r="B48" s="53"/>
      <c r="C48" s="51">
        <v>4750</v>
      </c>
      <c r="D48" s="59">
        <f>$C48*D$3</f>
        <v>237500</v>
      </c>
      <c r="E48" s="59"/>
      <c r="F48" s="59">
        <f>$C48*F$3</f>
        <v>356250</v>
      </c>
      <c r="G48" s="59"/>
      <c r="H48" s="59">
        <f>$C48*H$3</f>
        <v>475000</v>
      </c>
      <c r="I48" s="59"/>
    </row>
    <row r="49" spans="1:9" x14ac:dyDescent="0.3">
      <c r="A49" s="53" t="s">
        <v>68</v>
      </c>
      <c r="B49" s="53"/>
      <c r="C49" s="51">
        <v>6406</v>
      </c>
      <c r="D49" s="59">
        <f>$C49*D$3</f>
        <v>320300</v>
      </c>
      <c r="E49" s="59"/>
      <c r="F49" s="59">
        <f>$C49*F$3</f>
        <v>480450</v>
      </c>
      <c r="G49" s="59"/>
      <c r="H49" s="59">
        <f>$C49*H$3</f>
        <v>640600</v>
      </c>
      <c r="I49" s="59"/>
    </row>
    <row r="50" spans="1:9" x14ac:dyDescent="0.3">
      <c r="A50" s="53" t="s">
        <v>98</v>
      </c>
      <c r="B50" s="53"/>
      <c r="C50" s="51">
        <v>13019</v>
      </c>
      <c r="D50" s="59">
        <f>$C50*D$3</f>
        <v>650950</v>
      </c>
      <c r="E50" s="59"/>
      <c r="F50" s="59">
        <f>$C50*F$3</f>
        <v>976425</v>
      </c>
      <c r="G50" s="59"/>
      <c r="H50" s="59">
        <f>$C50*H$3</f>
        <v>1301900</v>
      </c>
      <c r="I50" s="59"/>
    </row>
    <row r="51" spans="1:9" x14ac:dyDescent="0.3">
      <c r="A51" s="53" t="s">
        <v>67</v>
      </c>
      <c r="B51" s="53"/>
      <c r="C51" s="51">
        <v>6643</v>
      </c>
      <c r="D51" s="59">
        <f>$C51*D$3</f>
        <v>332150</v>
      </c>
      <c r="E51" s="59"/>
      <c r="F51" s="59">
        <f>$C51*F$3</f>
        <v>498225</v>
      </c>
      <c r="G51" s="59"/>
      <c r="H51" s="59">
        <f>$C51*H$3</f>
        <v>664300</v>
      </c>
      <c r="I51" s="59"/>
    </row>
    <row r="52" spans="1:9" x14ac:dyDescent="0.3">
      <c r="A52" s="53" t="s">
        <v>69</v>
      </c>
      <c r="B52" s="53"/>
      <c r="C52" s="51">
        <v>9198</v>
      </c>
      <c r="D52" s="59">
        <f>$C52*D$3</f>
        <v>459900</v>
      </c>
      <c r="E52" s="59"/>
      <c r="F52" s="59">
        <f>$C52*F$3</f>
        <v>689850</v>
      </c>
      <c r="G52" s="59"/>
      <c r="H52" s="59">
        <f>$C52*H$3</f>
        <v>919800</v>
      </c>
      <c r="I52" s="59"/>
    </row>
    <row r="53" spans="1:9" x14ac:dyDescent="0.3">
      <c r="A53" s="52" t="s">
        <v>87</v>
      </c>
      <c r="B53" s="52"/>
      <c r="C53" s="55">
        <v>558</v>
      </c>
      <c r="D53" s="59">
        <f>$C53*D$3</f>
        <v>27900</v>
      </c>
      <c r="E53" s="59"/>
      <c r="F53" s="59">
        <f>$C53*F$3</f>
        <v>41850</v>
      </c>
      <c r="G53" s="59"/>
      <c r="H53" s="59">
        <f>$C53*H$3</f>
        <v>55800</v>
      </c>
      <c r="I53" s="59"/>
    </row>
    <row r="54" spans="1:9" x14ac:dyDescent="0.3">
      <c r="A54" s="53" t="s">
        <v>70</v>
      </c>
      <c r="B54" s="53"/>
      <c r="C54" s="51">
        <v>11640</v>
      </c>
      <c r="D54" s="59">
        <f>$C54*D$3</f>
        <v>582000</v>
      </c>
      <c r="E54" s="59"/>
      <c r="F54" s="59">
        <f>$C54*F$3</f>
        <v>873000</v>
      </c>
      <c r="G54" s="59"/>
      <c r="H54" s="59">
        <f>$C54*H$3</f>
        <v>1164000</v>
      </c>
      <c r="I54" s="59"/>
    </row>
    <row r="55" spans="1:9" x14ac:dyDescent="0.3">
      <c r="A55" s="53" t="s">
        <v>99</v>
      </c>
      <c r="B55" s="53"/>
      <c r="C55" s="51">
        <v>605</v>
      </c>
      <c r="D55" s="59">
        <f>$C55*D$3</f>
        <v>30250</v>
      </c>
      <c r="E55" s="59"/>
      <c r="F55" s="59">
        <f>$C55*F$3</f>
        <v>45375</v>
      </c>
      <c r="G55" s="59"/>
      <c r="H55" s="59">
        <f>$C55*H$3</f>
        <v>60500</v>
      </c>
      <c r="I55" s="59"/>
    </row>
    <row r="56" spans="1:9" x14ac:dyDescent="0.3">
      <c r="A56" s="53" t="s">
        <v>100</v>
      </c>
      <c r="B56" s="53"/>
      <c r="C56" s="51">
        <v>35065</v>
      </c>
      <c r="D56" s="59">
        <f>$C56*D$3</f>
        <v>1753250</v>
      </c>
      <c r="E56" s="59"/>
      <c r="F56" s="59">
        <f>$C56*F$3</f>
        <v>2629875</v>
      </c>
      <c r="G56" s="59"/>
      <c r="H56" s="59">
        <f>$C56*H$3</f>
        <v>3506500</v>
      </c>
      <c r="I56" s="59"/>
    </row>
    <row r="57" spans="1:9" x14ac:dyDescent="0.3">
      <c r="A57" s="53" t="s">
        <v>71</v>
      </c>
      <c r="B57" s="53"/>
      <c r="C57" s="51">
        <v>312</v>
      </c>
      <c r="D57" s="59">
        <f>$C57*D$3</f>
        <v>15600</v>
      </c>
      <c r="E57" s="59"/>
      <c r="F57" s="59">
        <f>$C57*F$3</f>
        <v>23400</v>
      </c>
      <c r="G57" s="59"/>
      <c r="H57" s="59">
        <f>$C57*H$3</f>
        <v>31200</v>
      </c>
      <c r="I57" s="59"/>
    </row>
    <row r="58" spans="1:9" x14ac:dyDescent="0.3">
      <c r="A58" s="53" t="s">
        <v>72</v>
      </c>
      <c r="B58" s="53"/>
      <c r="C58" s="51">
        <v>6885</v>
      </c>
      <c r="D58" s="59">
        <f>$C58*D$3</f>
        <v>344250</v>
      </c>
      <c r="E58" s="59"/>
      <c r="F58" s="59">
        <f>$C58*F$3</f>
        <v>516375</v>
      </c>
      <c r="G58" s="59"/>
      <c r="H58" s="59">
        <f>$C58*H$3</f>
        <v>688500</v>
      </c>
      <c r="I58" s="59"/>
    </row>
    <row r="59" spans="1:9" x14ac:dyDescent="0.3">
      <c r="A59" s="53" t="s">
        <v>73</v>
      </c>
      <c r="B59" s="53"/>
      <c r="C59" s="51">
        <v>1188</v>
      </c>
      <c r="D59" s="59">
        <f>$C59*D$3</f>
        <v>59400</v>
      </c>
      <c r="E59" s="59"/>
      <c r="F59" s="59">
        <f>$C59*F$3</f>
        <v>89100</v>
      </c>
      <c r="G59" s="59"/>
      <c r="H59" s="59">
        <f>$C59*H$3</f>
        <v>118800</v>
      </c>
      <c r="I59" s="59"/>
    </row>
    <row r="60" spans="1:9" x14ac:dyDescent="0.3">
      <c r="A60" s="53" t="s">
        <v>74</v>
      </c>
      <c r="B60" s="53"/>
      <c r="C60" s="51">
        <v>881</v>
      </c>
      <c r="D60" s="59">
        <f>$C60*D$3</f>
        <v>44050</v>
      </c>
      <c r="E60" s="59"/>
      <c r="F60" s="59">
        <f>$C60*F$3</f>
        <v>66075</v>
      </c>
      <c r="G60" s="59"/>
      <c r="H60" s="59">
        <f>$C60*H$3</f>
        <v>88100</v>
      </c>
      <c r="I60" s="59"/>
    </row>
    <row r="61" spans="1:9" x14ac:dyDescent="0.3">
      <c r="A61" s="53" t="s">
        <v>75</v>
      </c>
      <c r="B61" s="53"/>
      <c r="C61" s="51">
        <v>2157</v>
      </c>
      <c r="D61" s="59">
        <f>$C61*D$3</f>
        <v>107850</v>
      </c>
      <c r="E61" s="59"/>
      <c r="F61" s="59">
        <f>$C61*F$3</f>
        <v>161775</v>
      </c>
      <c r="G61" s="59"/>
      <c r="H61" s="59">
        <f>$C61*H$3</f>
        <v>215700</v>
      </c>
      <c r="I61" s="59"/>
    </row>
    <row r="62" spans="1:9" x14ac:dyDescent="0.3">
      <c r="A62" s="53" t="s">
        <v>76</v>
      </c>
      <c r="B62" s="53"/>
      <c r="C62" s="51">
        <v>2018</v>
      </c>
      <c r="D62" s="59">
        <f>$C62*D$3</f>
        <v>100900</v>
      </c>
      <c r="E62" s="59"/>
      <c r="F62" s="59">
        <f>$C62*F$3</f>
        <v>151350</v>
      </c>
      <c r="G62" s="59"/>
      <c r="H62" s="59">
        <f>$C62*H$3</f>
        <v>201800</v>
      </c>
      <c r="I62" s="59"/>
    </row>
    <row r="63" spans="1:9" x14ac:dyDescent="0.3">
      <c r="A63" s="53" t="s">
        <v>77</v>
      </c>
      <c r="B63" s="53"/>
      <c r="C63" s="51">
        <v>24010</v>
      </c>
      <c r="D63" s="59">
        <f>$C63*D$3</f>
        <v>1200500</v>
      </c>
      <c r="E63" s="59"/>
      <c r="F63" s="59">
        <f>$C63*F$3</f>
        <v>1800750</v>
      </c>
      <c r="G63" s="59"/>
      <c r="H63" s="59">
        <f>$C63*H$3</f>
        <v>2401000</v>
      </c>
      <c r="I63" s="59"/>
    </row>
    <row r="64" spans="1:9" x14ac:dyDescent="0.3">
      <c r="A64" s="53" t="s">
        <v>78</v>
      </c>
      <c r="B64" s="53"/>
      <c r="C64" s="51">
        <v>1537</v>
      </c>
      <c r="D64" s="59">
        <f>$C64*D$3</f>
        <v>76850</v>
      </c>
      <c r="E64" s="59"/>
      <c r="F64" s="59">
        <f>$C64*F$3</f>
        <v>115275</v>
      </c>
      <c r="G64" s="59"/>
      <c r="H64" s="59">
        <f>$C64*H$3</f>
        <v>153700</v>
      </c>
      <c r="I64" s="59"/>
    </row>
    <row r="65" spans="1:9" x14ac:dyDescent="0.3">
      <c r="A65" s="52" t="s">
        <v>88</v>
      </c>
      <c r="B65" s="52"/>
      <c r="C65" s="55">
        <v>315</v>
      </c>
      <c r="D65" s="59">
        <f>$C65*D$3</f>
        <v>15750</v>
      </c>
      <c r="E65" s="59"/>
      <c r="F65" s="59">
        <f>$C65*F$3</f>
        <v>23625</v>
      </c>
      <c r="G65" s="59"/>
      <c r="H65" s="59">
        <f>$C65*H$3</f>
        <v>31500</v>
      </c>
      <c r="I65" s="59"/>
    </row>
    <row r="66" spans="1:9" x14ac:dyDescent="0.3">
      <c r="A66" s="53" t="s">
        <v>79</v>
      </c>
      <c r="B66" s="53"/>
      <c r="C66" s="51">
        <v>439</v>
      </c>
      <c r="D66" s="59">
        <f>$C66*D$3</f>
        <v>21950</v>
      </c>
      <c r="E66" s="59"/>
      <c r="F66" s="59">
        <f>$C66*F$3</f>
        <v>32925</v>
      </c>
      <c r="G66" s="59"/>
      <c r="H66" s="59">
        <f>$C66*H$3</f>
        <v>43900</v>
      </c>
      <c r="I66" s="59"/>
    </row>
    <row r="67" spans="1:9" x14ac:dyDescent="0.3">
      <c r="A67" s="53" t="s">
        <v>80</v>
      </c>
      <c r="B67" s="53"/>
      <c r="C67" s="51">
        <v>35417</v>
      </c>
      <c r="D67" s="59">
        <f>$C67*D$3</f>
        <v>1770850</v>
      </c>
      <c r="E67" s="59"/>
      <c r="F67" s="59">
        <f>$C67*F$3</f>
        <v>2656275</v>
      </c>
      <c r="G67" s="59"/>
      <c r="H67" s="59">
        <f>$C67*H$3</f>
        <v>3541700</v>
      </c>
      <c r="I67" s="59"/>
    </row>
    <row r="68" spans="1:9" x14ac:dyDescent="0.3">
      <c r="A68" s="53" t="s">
        <v>81</v>
      </c>
      <c r="B68" s="53"/>
      <c r="C68" s="51">
        <v>1447</v>
      </c>
      <c r="D68" s="59">
        <f>$C68*D$3</f>
        <v>72350</v>
      </c>
      <c r="E68" s="59"/>
      <c r="F68" s="59">
        <f>$C68*F$3</f>
        <v>108525</v>
      </c>
      <c r="G68" s="59"/>
      <c r="H68" s="59">
        <f>$C68*H$3</f>
        <v>144700</v>
      </c>
      <c r="I68" s="59"/>
    </row>
    <row r="69" spans="1:9" x14ac:dyDescent="0.3">
      <c r="A69" s="53" t="s">
        <v>82</v>
      </c>
      <c r="B69" s="53"/>
      <c r="C69" s="51">
        <v>3950</v>
      </c>
      <c r="D69" s="59">
        <f>$C69*D$3</f>
        <v>197500</v>
      </c>
      <c r="E69" s="59"/>
      <c r="F69" s="59">
        <f>$C69*F$3</f>
        <v>296250</v>
      </c>
      <c r="G69" s="59"/>
      <c r="H69" s="59">
        <f>$C69*H$3</f>
        <v>395000</v>
      </c>
      <c r="I69" s="59"/>
    </row>
  </sheetData>
  <mergeCells count="269">
    <mergeCell ref="A2:I2"/>
    <mergeCell ref="D8:E8"/>
    <mergeCell ref="D9:E9"/>
    <mergeCell ref="D10:E10"/>
    <mergeCell ref="D11:E11"/>
    <mergeCell ref="D12:E12"/>
    <mergeCell ref="D3:E3"/>
    <mergeCell ref="D4:E4"/>
    <mergeCell ref="D5:E5"/>
    <mergeCell ref="D6:E6"/>
    <mergeCell ref="D7:E7"/>
    <mergeCell ref="D18:E18"/>
    <mergeCell ref="D19:E19"/>
    <mergeCell ref="D20:E20"/>
    <mergeCell ref="D21:E21"/>
    <mergeCell ref="D22:E22"/>
    <mergeCell ref="D13:E13"/>
    <mergeCell ref="D14:E14"/>
    <mergeCell ref="D15:E15"/>
    <mergeCell ref="D16:E16"/>
    <mergeCell ref="D17:E17"/>
    <mergeCell ref="D28:E28"/>
    <mergeCell ref="D29:E29"/>
    <mergeCell ref="D30:E30"/>
    <mergeCell ref="D31:E31"/>
    <mergeCell ref="D32:E32"/>
    <mergeCell ref="D23:E23"/>
    <mergeCell ref="D24:E24"/>
    <mergeCell ref="D25:E25"/>
    <mergeCell ref="D26:E26"/>
    <mergeCell ref="D27:E27"/>
    <mergeCell ref="D38:E38"/>
    <mergeCell ref="D39:E39"/>
    <mergeCell ref="D40:E40"/>
    <mergeCell ref="D41:E41"/>
    <mergeCell ref="D42:E42"/>
    <mergeCell ref="D33:E33"/>
    <mergeCell ref="D34:E34"/>
    <mergeCell ref="D35:E35"/>
    <mergeCell ref="D36:E36"/>
    <mergeCell ref="D37:E37"/>
    <mergeCell ref="D48:E48"/>
    <mergeCell ref="D49:E49"/>
    <mergeCell ref="D50:E50"/>
    <mergeCell ref="D51:E51"/>
    <mergeCell ref="D52:E52"/>
    <mergeCell ref="D43:E43"/>
    <mergeCell ref="D44:E44"/>
    <mergeCell ref="D45:E45"/>
    <mergeCell ref="D46:E46"/>
    <mergeCell ref="D47:E47"/>
    <mergeCell ref="D62:E62"/>
    <mergeCell ref="D53:E53"/>
    <mergeCell ref="D54:E54"/>
    <mergeCell ref="D55:E55"/>
    <mergeCell ref="D56:E56"/>
    <mergeCell ref="D57:E57"/>
    <mergeCell ref="F12:G12"/>
    <mergeCell ref="F13:G13"/>
    <mergeCell ref="F14:G14"/>
    <mergeCell ref="F15:G15"/>
    <mergeCell ref="F16:G16"/>
    <mergeCell ref="D63:E63"/>
    <mergeCell ref="D58:E58"/>
    <mergeCell ref="D59:E59"/>
    <mergeCell ref="D60:E60"/>
    <mergeCell ref="D61:E61"/>
    <mergeCell ref="D69:E69"/>
    <mergeCell ref="F3:G3"/>
    <mergeCell ref="F4:G4"/>
    <mergeCell ref="F5:G5"/>
    <mergeCell ref="F6:G6"/>
    <mergeCell ref="F7:G7"/>
    <mergeCell ref="F8:G8"/>
    <mergeCell ref="F9:G9"/>
    <mergeCell ref="F10:G10"/>
    <mergeCell ref="F11:G11"/>
    <mergeCell ref="F17:G17"/>
    <mergeCell ref="F18:G18"/>
    <mergeCell ref="F19:G19"/>
    <mergeCell ref="F20:G20"/>
    <mergeCell ref="F21:G21"/>
    <mergeCell ref="D68:E68"/>
    <mergeCell ref="D64:E64"/>
    <mergeCell ref="D65:E65"/>
    <mergeCell ref="D66:E66"/>
    <mergeCell ref="D67:E67"/>
    <mergeCell ref="F27:G27"/>
    <mergeCell ref="F28:G28"/>
    <mergeCell ref="F29:G29"/>
    <mergeCell ref="F30:G30"/>
    <mergeCell ref="F31:G31"/>
    <mergeCell ref="F22:G22"/>
    <mergeCell ref="F23:G23"/>
    <mergeCell ref="F24:G24"/>
    <mergeCell ref="F25:G25"/>
    <mergeCell ref="F26:G26"/>
    <mergeCell ref="F37:G37"/>
    <mergeCell ref="F38:G38"/>
    <mergeCell ref="F39:G39"/>
    <mergeCell ref="F40:G40"/>
    <mergeCell ref="F41:G41"/>
    <mergeCell ref="F32:G32"/>
    <mergeCell ref="F33:G33"/>
    <mergeCell ref="F34:G34"/>
    <mergeCell ref="F35:G35"/>
    <mergeCell ref="F36:G36"/>
    <mergeCell ref="F47:G47"/>
    <mergeCell ref="F48:G48"/>
    <mergeCell ref="F49:G49"/>
    <mergeCell ref="F50:G50"/>
    <mergeCell ref="F51:G51"/>
    <mergeCell ref="F42:G42"/>
    <mergeCell ref="F43:G43"/>
    <mergeCell ref="F44:G44"/>
    <mergeCell ref="F45:G45"/>
    <mergeCell ref="F46:G46"/>
    <mergeCell ref="F61:G61"/>
    <mergeCell ref="F52:G52"/>
    <mergeCell ref="F53:G53"/>
    <mergeCell ref="F54:G54"/>
    <mergeCell ref="F55:G55"/>
    <mergeCell ref="F56:G56"/>
    <mergeCell ref="H11:I11"/>
    <mergeCell ref="H12:I12"/>
    <mergeCell ref="H13:I13"/>
    <mergeCell ref="H14:I14"/>
    <mergeCell ref="H15:I15"/>
    <mergeCell ref="F62:G62"/>
    <mergeCell ref="F57:G57"/>
    <mergeCell ref="F58:G58"/>
    <mergeCell ref="F59:G59"/>
    <mergeCell ref="F60:G60"/>
    <mergeCell ref="F68:G68"/>
    <mergeCell ref="F69:G69"/>
    <mergeCell ref="H3:I3"/>
    <mergeCell ref="H4:I4"/>
    <mergeCell ref="H5:I5"/>
    <mergeCell ref="H6:I6"/>
    <mergeCell ref="H7:I7"/>
    <mergeCell ref="H8:I8"/>
    <mergeCell ref="H9:I9"/>
    <mergeCell ref="H10:I10"/>
    <mergeCell ref="H16:I16"/>
    <mergeCell ref="H17:I17"/>
    <mergeCell ref="H18:I18"/>
    <mergeCell ref="H19:I19"/>
    <mergeCell ref="H20:I20"/>
    <mergeCell ref="F67:G67"/>
    <mergeCell ref="F63:G63"/>
    <mergeCell ref="F64:G64"/>
    <mergeCell ref="F65:G65"/>
    <mergeCell ref="F66:G66"/>
    <mergeCell ref="H26:I26"/>
    <mergeCell ref="H27:I27"/>
    <mergeCell ref="H28:I28"/>
    <mergeCell ref="H29:I29"/>
    <mergeCell ref="H30:I30"/>
    <mergeCell ref="H21:I21"/>
    <mergeCell ref="H22:I22"/>
    <mergeCell ref="H23:I23"/>
    <mergeCell ref="H24:I24"/>
    <mergeCell ref="H25:I25"/>
    <mergeCell ref="H36:I36"/>
    <mergeCell ref="H37:I37"/>
    <mergeCell ref="H38:I38"/>
    <mergeCell ref="H39:I39"/>
    <mergeCell ref="H40:I40"/>
    <mergeCell ref="H31:I31"/>
    <mergeCell ref="H32:I32"/>
    <mergeCell ref="H33:I33"/>
    <mergeCell ref="H34:I34"/>
    <mergeCell ref="H35:I35"/>
    <mergeCell ref="H46:I46"/>
    <mergeCell ref="H47:I47"/>
    <mergeCell ref="H48:I48"/>
    <mergeCell ref="H49:I49"/>
    <mergeCell ref="H50:I50"/>
    <mergeCell ref="H41:I41"/>
    <mergeCell ref="H42:I42"/>
    <mergeCell ref="H43:I43"/>
    <mergeCell ref="H44:I44"/>
    <mergeCell ref="H45:I45"/>
    <mergeCell ref="H60:I60"/>
    <mergeCell ref="H51:I51"/>
    <mergeCell ref="H52:I52"/>
    <mergeCell ref="H53:I53"/>
    <mergeCell ref="H54:I54"/>
    <mergeCell ref="H55:I55"/>
    <mergeCell ref="A10:B10"/>
    <mergeCell ref="A11:B11"/>
    <mergeCell ref="A12:B12"/>
    <mergeCell ref="A13:B13"/>
    <mergeCell ref="A14:B14"/>
    <mergeCell ref="H61:I61"/>
    <mergeCell ref="H56:I56"/>
    <mergeCell ref="H57:I57"/>
    <mergeCell ref="H58:I58"/>
    <mergeCell ref="H59:I59"/>
    <mergeCell ref="H67:I67"/>
    <mergeCell ref="H68:I68"/>
    <mergeCell ref="H69:I69"/>
    <mergeCell ref="A3:B3"/>
    <mergeCell ref="A4:B4"/>
    <mergeCell ref="A5:B5"/>
    <mergeCell ref="A6:B6"/>
    <mergeCell ref="A7:B7"/>
    <mergeCell ref="A8:B8"/>
    <mergeCell ref="A9:B9"/>
    <mergeCell ref="A15:B15"/>
    <mergeCell ref="A16:B16"/>
    <mergeCell ref="A17:B17"/>
    <mergeCell ref="A18:B18"/>
    <mergeCell ref="A19:B19"/>
    <mergeCell ref="H66:I66"/>
    <mergeCell ref="H62:I62"/>
    <mergeCell ref="H63:I63"/>
    <mergeCell ref="H64:I64"/>
    <mergeCell ref="H65:I65"/>
    <mergeCell ref="A25:B25"/>
    <mergeCell ref="A26:B26"/>
    <mergeCell ref="A27:B27"/>
    <mergeCell ref="A28:B28"/>
    <mergeCell ref="A29:B29"/>
    <mergeCell ref="A20:B20"/>
    <mergeCell ref="A21:B21"/>
    <mergeCell ref="A22:B22"/>
    <mergeCell ref="A23:B23"/>
    <mergeCell ref="A24:B24"/>
    <mergeCell ref="A35:B35"/>
    <mergeCell ref="A36:B36"/>
    <mergeCell ref="A37:B37"/>
    <mergeCell ref="A38:B38"/>
    <mergeCell ref="A39:B39"/>
    <mergeCell ref="A30:B30"/>
    <mergeCell ref="A31:B31"/>
    <mergeCell ref="A32:B32"/>
    <mergeCell ref="A33:B33"/>
    <mergeCell ref="A34:B34"/>
    <mergeCell ref="A45:B45"/>
    <mergeCell ref="A46:B46"/>
    <mergeCell ref="A47:B47"/>
    <mergeCell ref="A48:B48"/>
    <mergeCell ref="A49:B49"/>
    <mergeCell ref="A40:B40"/>
    <mergeCell ref="A41:B41"/>
    <mergeCell ref="A42:B42"/>
    <mergeCell ref="A43:B43"/>
    <mergeCell ref="A44:B44"/>
    <mergeCell ref="A55:B55"/>
    <mergeCell ref="A56:B56"/>
    <mergeCell ref="A57:B57"/>
    <mergeCell ref="A58:B58"/>
    <mergeCell ref="A59:B59"/>
    <mergeCell ref="A50:B50"/>
    <mergeCell ref="A51:B51"/>
    <mergeCell ref="A52:B52"/>
    <mergeCell ref="A53:B53"/>
    <mergeCell ref="A54:B54"/>
    <mergeCell ref="A65:B65"/>
    <mergeCell ref="A66:B66"/>
    <mergeCell ref="A67:B67"/>
    <mergeCell ref="A68:B68"/>
    <mergeCell ref="A69:B69"/>
    <mergeCell ref="A60:B60"/>
    <mergeCell ref="A61:B61"/>
    <mergeCell ref="A62:B62"/>
    <mergeCell ref="A63:B63"/>
    <mergeCell ref="A64:B6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Revenue Verification</vt:lpstr>
      <vt:lpstr>Municipal Revenue Projections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 Hoenig</dc:creator>
  <cp:lastModifiedBy>Nathan Hoenig</cp:lastModifiedBy>
  <dcterms:created xsi:type="dcterms:W3CDTF">2015-06-05T18:17:20Z</dcterms:created>
  <dcterms:modified xsi:type="dcterms:W3CDTF">2026-05-08T17:16:53Z</dcterms:modified>
</cp:coreProperties>
</file>